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05年度\113 県調査・報告\080 公営企業に係る経営比較分析表（令和４年度決算）\30 修正依頼（県→市）0215〆\各課回答\下水\"/>
    </mc:Choice>
  </mc:AlternateContent>
  <workbookProtection workbookAlgorithmName="SHA-512" workbookHashValue="8G/kIRnt+MWFPBFafu+vgaNaKSiYLC96j38gLkLbPvf/qL09PWTKlkVXMBAiYY0B+ZcqomTvYIs/iWwjotHw9w==" workbookSaltValue="NK5OcRr7wlXwfExgQbDB3w==" workbookSpinCount="100000" lockStructure="1"/>
  <bookViews>
    <workbookView xWindow="3165" yWindow="0" windowWidth="24525" windowHeight="1548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P6" i="5"/>
  <c r="O6" i="5"/>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BB10" i="4"/>
  <c r="AD10" i="4"/>
  <c r="W10" i="4"/>
  <c r="P10" i="4"/>
  <c r="I10" i="4"/>
  <c r="AD8" i="4"/>
  <c r="W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<sst xmlns="http://schemas.openxmlformats.org/spreadsheetml/2006/main" count="253" uniqueCount="117">
  <si>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</si>
  <si>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</si>
  <si>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</si>
  <si>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</si>
  <si>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</si>
  <si>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</si>
  <si>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</si>
  <si>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</si>
  <si>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</si>
  <si>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</si>
  <si>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</si>
  <si>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</si>
  <si>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</si>
  <si>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</si>
  <si>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</si>
  <si>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</si>
  <si>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</si>
  <si>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</si>
  <si>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</si>
  <si>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</si>
  <si>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</si>
  <si>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</si>
  <si>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</si>
  <si>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</si>
  <si>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</si>
  <si>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</si>
  <si>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</si>
  <si>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</si>
  <si>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</si>
  <si>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</si>
  <si>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</si>
  <si>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</si>
  <si>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</si>
  <si>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</si>
  <si>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</si>
  <si>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</si>
  <si>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</si>
  <si>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</si>
  <si>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</si>
  <si>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</si>
  <si>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</si>
  <si>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</si>
  <si>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</si>
  <si>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</si>
  <si>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</si>
  <si>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</si>
  <si>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</si>
  <si>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</si>
  <si>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</si>
  <si>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</si>
  <si>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</si>
  <si>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</si>
  <si>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</si>
  <si>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</si>
  <si>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</si>
  <si>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</si>
  <si>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</si>
  <si>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</si>
  <si>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</si>
  <si>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</si>
  <si>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</si>
  <si>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</si>
  <si>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</si>
  <si>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</si>
  <si>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</si>
  <si>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</si>
  <si>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</si>
  <si>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</si>
  <si>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</si>
  <si>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</si>
  <si>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</si>
  <si>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</si>
  <si>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</si>
  <si>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</si>
  <si>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</si>
  <si>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</si>
  <si>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</si>
  <si>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</si>
  <si>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</si>
  <si>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</si>
  <si>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</si>
  <si>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</si>
  <si>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</si>
  <si>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</si>
  <si>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</si>
  <si>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</si>
  <si>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</si>
  <si>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</si>
  <si>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</si>
  <si>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</si>
  <si>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</si>
  <si>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</si>
  <si>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</si>
  <si>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</si>
  <si>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</si>
  <si>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</si>
  <si>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</si>
  <si>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</si>
  <si>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</si>
  <si>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</si>
  <si>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</si>
  <si>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</si>
  <si>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</si>
  <si>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</si>
  <si>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</si>
  <si>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</si>
  <si>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</si>
  <si>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</si>
  <si>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</si>
  <si>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</si>
  <si>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</si>
  <si>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</si>
  <si>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</si>
  <si>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</si>
  <si>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健全性において、「①経常収支比率」は100％を超えており、収支の均衡は保たれているが、「⑤経費回収率」は0.86ポイント減少し、類似団体・全国平均よりも低く、引き続き100％を下回っており、汚水処理にかかる費用が使用料以外の収入(一般会計からの繰入金)により賄われている。
　また、「③流動比率」においては、企業債の償還金が減少傾向となっていることなどから、前年度よりも7.53ポイント改善し、類似団体・全国平均を上回ったが、100％を下回っているため、使用料単価を見直し適切な使用料収入を確保することが必要となる。
　「④企業債残高対事業規模比率」は、類似団体・全国平均よりも低く、償還のピークを過ぎているため、今後も数値は減少していくと思われる。
　経営の効率性において、「⑦施設利用率」は0.96ポイント減少したが、引き続き類似団体・全国平均より高い状況となっている。今後も未整備地区の管渠整備を進めていくが、将来の人口減少などを踏まえると、今後緩やかに減少していくと考えられる。また「⑧水洗化率」では、類似団体・全国平均を若干上回っているが、引き続き未接続世帯への啓発活動を実施し、接続率の向上を図っていく。
※下水道事業経営の健全性・効率性の向上を図るため、令和2年度から鮫島・浜部集落排水処理施設[農排]を公共下水道施設[特環]に編入(施設の統廃合)した。</t>
    <phoneticPr fontId="4"/>
  </si>
  <si>
    <t xml:space="preserve">  磐田市下水道事業は、昭和56年度から資本費投資を開始しており、現時点では老朽管は存在しない。
　「①有形固定資産減価償却率」については、令和元年度に公営企業会計へ移行したため、累積は非常に低いものとなっているが、今後、減価償却を重ねていくことにより上昇していくこととなる。</t>
    <phoneticPr fontId="4"/>
  </si>
  <si>
    <t xml:space="preserve">  本市事業の課題として、経費回収率が低く、一般会計からの繰入金に依存している割合が高いことが挙げられる。
　経営状況を改善するため、令和3年8月から上下水道事業審議会に諮問して使用料の適正化を検討した結果、令和5年4月1日から平均改定率13.9％の使用料改定を行うことで、安定して適正な使用料収入の確保を目指していくこととなった。また、使用料改定に伴い、今後投資・財政計画を見直し、計画的な管路の整備、ストックマネジメントによる施設等の修繕を進め、健全な下水道事業の経営に努めていく。
※令和元年4月から地方公営企業法を全部適用したため、平成30年度以前のデータはありません。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</si>
</sst>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D62-42B1-881B-CC7D3B0763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0.06</c:v>
                </c:pt>
                <c:pt idx="3">
                  <c:v>0.27</c:v>
                </c:pt>
                <c:pt idx="4">
                  <c:v>0.22</c:v>
                </c:pt>
              </c:numCache>
            </c:numRef>
          </c:val>
          <c:smooth val="0"/>
          <c:extLst>
            <c:ext xmlns:c16="http://schemas.microsoft.com/office/drawing/2014/chart" uri="{C3380CC4-5D6E-409C-BE32-E72D297353CC}">
              <c16:uniqueId val="{00000001-CD62-42B1-881B-CC7D3B0763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59.92</c:v>
                </c:pt>
                <c:pt idx="2">
                  <c:v>60.54</c:v>
                </c:pt>
                <c:pt idx="3">
                  <c:v>61.78</c:v>
                </c:pt>
                <c:pt idx="4">
                  <c:v>60.82</c:v>
                </c:pt>
              </c:numCache>
            </c:numRef>
          </c:val>
          <c:extLst>
            <c:ext xmlns:c16="http://schemas.microsoft.com/office/drawing/2014/chart" uri="{C3380CC4-5D6E-409C-BE32-E72D297353CC}">
              <c16:uniqueId val="{00000000-1B68-499F-8783-20EE809CE9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45.68</c:v>
                </c:pt>
                <c:pt idx="2">
                  <c:v>45.87</c:v>
                </c:pt>
                <c:pt idx="3">
                  <c:v>44.24</c:v>
                </c:pt>
                <c:pt idx="4">
                  <c:v>45.3</c:v>
                </c:pt>
              </c:numCache>
            </c:numRef>
          </c:val>
          <c:smooth val="0"/>
          <c:extLst>
            <c:ext xmlns:c16="http://schemas.microsoft.com/office/drawing/2014/chart" uri="{C3380CC4-5D6E-409C-BE32-E72D297353CC}">
              <c16:uniqueId val="{00000001-1B68-499F-8783-20EE809CE9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91.58</c:v>
                </c:pt>
                <c:pt idx="2">
                  <c:v>92.35</c:v>
                </c:pt>
                <c:pt idx="3">
                  <c:v>91.69</c:v>
                </c:pt>
                <c:pt idx="4">
                  <c:v>91.28</c:v>
                </c:pt>
              </c:numCache>
            </c:numRef>
          </c:val>
          <c:extLst>
            <c:ext xmlns:c16="http://schemas.microsoft.com/office/drawing/2014/chart" uri="{C3380CC4-5D6E-409C-BE32-E72D297353CC}">
              <c16:uniqueId val="{00000000-ADAD-4EE6-B6E9-01D226577E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87.96</c:v>
                </c:pt>
                <c:pt idx="2">
                  <c:v>87.65</c:v>
                </c:pt>
                <c:pt idx="3">
                  <c:v>88.15</c:v>
                </c:pt>
                <c:pt idx="4">
                  <c:v>88.37</c:v>
                </c:pt>
              </c:numCache>
            </c:numRef>
          </c:val>
          <c:smooth val="0"/>
          <c:extLst>
            <c:ext xmlns:c16="http://schemas.microsoft.com/office/drawing/2014/chart" uri="{C3380CC4-5D6E-409C-BE32-E72D297353CC}">
              <c16:uniqueId val="{00000001-ADAD-4EE6-B6E9-01D226577E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97.1</c:v>
                </c:pt>
                <c:pt idx="2">
                  <c:v>108.59</c:v>
                </c:pt>
                <c:pt idx="3">
                  <c:v>107.25</c:v>
                </c:pt>
                <c:pt idx="4">
                  <c:v>106.21</c:v>
                </c:pt>
              </c:numCache>
            </c:numRef>
          </c:val>
          <c:extLst>
            <c:ext xmlns:c16="http://schemas.microsoft.com/office/drawing/2014/chart" uri="{C3380CC4-5D6E-409C-BE32-E72D297353CC}">
              <c16:uniqueId val="{00000000-3BF0-4399-92D7-96DCB9BC6C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103.34</c:v>
                </c:pt>
                <c:pt idx="2">
                  <c:v>102.7</c:v>
                </c:pt>
                <c:pt idx="3">
                  <c:v>104.11</c:v>
                </c:pt>
                <c:pt idx="4">
                  <c:v>101.98</c:v>
                </c:pt>
              </c:numCache>
            </c:numRef>
          </c:val>
          <c:smooth val="0"/>
          <c:extLst>
            <c:ext xmlns:c16="http://schemas.microsoft.com/office/drawing/2014/chart" uri="{C3380CC4-5D6E-409C-BE32-E72D297353CC}">
              <c16:uniqueId val="{00000001-3BF0-4399-92D7-96DCB9BC6C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3.96</c:v>
                </c:pt>
                <c:pt idx="2">
                  <c:v>8.18</c:v>
                </c:pt>
                <c:pt idx="3">
                  <c:v>10.94</c:v>
                </c:pt>
                <c:pt idx="4">
                  <c:v>14.33</c:v>
                </c:pt>
              </c:numCache>
            </c:numRef>
          </c:val>
          <c:extLst>
            <c:ext xmlns:c16="http://schemas.microsoft.com/office/drawing/2014/chart" uri="{C3380CC4-5D6E-409C-BE32-E72D297353CC}">
              <c16:uniqueId val="{00000000-7241-4B9A-A104-F4C5AEE7D2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27.82</c:v>
                </c:pt>
                <c:pt idx="2">
                  <c:v>29.24</c:v>
                </c:pt>
                <c:pt idx="3">
                  <c:v>31.73</c:v>
                </c:pt>
                <c:pt idx="4">
                  <c:v>32.57</c:v>
                </c:pt>
              </c:numCache>
            </c:numRef>
          </c:val>
          <c:smooth val="0"/>
          <c:extLst>
            <c:ext xmlns:c16="http://schemas.microsoft.com/office/drawing/2014/chart" uri="{C3380CC4-5D6E-409C-BE32-E72D297353CC}">
              <c16:uniqueId val="{00000001-7241-4B9A-A104-F4C5AEE7D2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2F1-456C-80C6-12C582FB64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52F1-456C-80C6-12C582FB64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12.26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C0-4E96-ABFF-75DEBDBEB3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29.74</c:v>
                </c:pt>
                <c:pt idx="2">
                  <c:v>48.2</c:v>
                </c:pt>
                <c:pt idx="3">
                  <c:v>46.91</c:v>
                </c:pt>
                <c:pt idx="4">
                  <c:v>52.27</c:v>
                </c:pt>
              </c:numCache>
            </c:numRef>
          </c:val>
          <c:smooth val="0"/>
          <c:extLst>
            <c:ext xmlns:c16="http://schemas.microsoft.com/office/drawing/2014/chart" uri="{C3380CC4-5D6E-409C-BE32-E72D297353CC}">
              <c16:uniqueId val="{00000001-8EC0-4E96-ABFF-75DEBDBEB3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30.9</c:v>
                </c:pt>
                <c:pt idx="2">
                  <c:v>33.76</c:v>
                </c:pt>
                <c:pt idx="3">
                  <c:v>47.27</c:v>
                </c:pt>
                <c:pt idx="4">
                  <c:v>54.8</c:v>
                </c:pt>
              </c:numCache>
            </c:numRef>
          </c:val>
          <c:extLst>
            <c:ext xmlns:c16="http://schemas.microsoft.com/office/drawing/2014/chart" uri="{C3380CC4-5D6E-409C-BE32-E72D297353CC}">
              <c16:uniqueId val="{00000000-449A-4F32-9655-BB3C498147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53.44</c:v>
                </c:pt>
                <c:pt idx="2">
                  <c:v>46.85</c:v>
                </c:pt>
                <c:pt idx="3">
                  <c:v>44.35</c:v>
                </c:pt>
                <c:pt idx="4">
                  <c:v>41.51</c:v>
                </c:pt>
              </c:numCache>
            </c:numRef>
          </c:val>
          <c:smooth val="0"/>
          <c:extLst>
            <c:ext xmlns:c16="http://schemas.microsoft.com/office/drawing/2014/chart" uri="{C3380CC4-5D6E-409C-BE32-E72D297353CC}">
              <c16:uniqueId val="{00000001-449A-4F32-9655-BB3C498147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926.49</c:v>
                </c:pt>
                <c:pt idx="2">
                  <c:v>935.39</c:v>
                </c:pt>
                <c:pt idx="3">
                  <c:v>911.97</c:v>
                </c:pt>
                <c:pt idx="4">
                  <c:v>903.92</c:v>
                </c:pt>
              </c:numCache>
            </c:numRef>
          </c:val>
          <c:extLst>
            <c:ext xmlns:c16="http://schemas.microsoft.com/office/drawing/2014/chart" uri="{C3380CC4-5D6E-409C-BE32-E72D297353CC}">
              <c16:uniqueId val="{00000000-6D96-49A6-AF6C-1976357577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6D96-49A6-AF6C-1976357577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48.33</c:v>
                </c:pt>
                <c:pt idx="2">
                  <c:v>52.97</c:v>
                </c:pt>
                <c:pt idx="3">
                  <c:v>78.09</c:v>
                </c:pt>
                <c:pt idx="4">
                  <c:v>77.23</c:v>
                </c:pt>
              </c:numCache>
            </c:numRef>
          </c:val>
          <c:extLst>
            <c:ext xmlns:c16="http://schemas.microsoft.com/office/drawing/2014/chart" uri="{C3380CC4-5D6E-409C-BE32-E72D297353CC}">
              <c16:uniqueId val="{00000000-5A7C-4595-BB5D-3217E930FF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c:v>
                </c:pt>
                <c:pt idx="2">
                  <c:v>82.88</c:v>
                </c:pt>
                <c:pt idx="3">
                  <c:v>82.53</c:v>
                </c:pt>
                <c:pt idx="4">
                  <c:v>81.81</c:v>
                </c:pt>
              </c:numCache>
            </c:numRef>
          </c:val>
          <c:smooth val="0"/>
          <c:extLst>
            <c:ext xmlns:c16="http://schemas.microsoft.com/office/drawing/2014/chart" uri="{C3380CC4-5D6E-409C-BE32-E72D297353CC}">
              <c16:uniqueId val="{00000001-5A7C-4595-BB5D-3217E930FF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245.07</c:v>
                </c:pt>
                <c:pt idx="2">
                  <c:v>222.23</c:v>
                </c:pt>
                <c:pt idx="3">
                  <c:v>150.69999999999999</c:v>
                </c:pt>
                <c:pt idx="4">
                  <c:v>152.25</c:v>
                </c:pt>
              </c:numCache>
            </c:numRef>
          </c:val>
          <c:extLst>
            <c:ext xmlns:c16="http://schemas.microsoft.com/office/drawing/2014/chart" uri="{C3380CC4-5D6E-409C-BE32-E72D297353CC}">
              <c16:uniqueId val="{00000000-6373-44D5-A27A-C4CE2AC333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185.47</c:v>
                </c:pt>
                <c:pt idx="2">
                  <c:v>187.76</c:v>
                </c:pt>
                <c:pt idx="3">
                  <c:v>190.48</c:v>
                </c:pt>
                <c:pt idx="4">
                  <c:v>193.59</c:v>
                </c:pt>
              </c:numCache>
            </c:numRef>
          </c:val>
          <c:smooth val="0"/>
          <c:extLst>
            <c:ext xmlns:c16="http://schemas.microsoft.com/office/drawing/2014/chart" uri="{C3380CC4-5D6E-409C-BE32-E72D297353CC}">
              <c16:uniqueId val="{00000001-6373-44D5-A27A-C4CE2AC333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24" zoomScaleNormal="100" workbookViewId="0">
      <selection activeCell="CE21" sqref="CE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6">
        <f>データ!S6</f>
        <v>167520</v>
      </c>
      <c r="AM8" s="46"/>
      <c r="AN8" s="46"/>
      <c r="AO8" s="46"/>
      <c r="AP8" s="46"/>
      <c r="AQ8" s="46"/>
      <c r="AR8" s="46"/>
      <c r="AS8" s="46"/>
      <c r="AT8" s="45">
        <f>データ!T6</f>
        <v>163.44999999999999</v>
      </c>
      <c r="AU8" s="45"/>
      <c r="AV8" s="45"/>
      <c r="AW8" s="45"/>
      <c r="AX8" s="45"/>
      <c r="AY8" s="45"/>
      <c r="AZ8" s="45"/>
      <c r="BA8" s="45"/>
      <c r="BB8" s="45">
        <f>データ!U6</f>
        <v>1024.9000000000001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61.82</v>
      </c>
      <c r="J10" s="45"/>
      <c r="K10" s="45"/>
      <c r="L10" s="45"/>
      <c r="M10" s="45"/>
      <c r="N10" s="45"/>
      <c r="O10" s="45"/>
      <c r="P10" s="45">
        <f>データ!P6</f>
        <v>30.36</v>
      </c>
      <c r="Q10" s="45"/>
      <c r="R10" s="45"/>
      <c r="S10" s="45"/>
      <c r="T10" s="45"/>
      <c r="U10" s="45"/>
      <c r="V10" s="45"/>
      <c r="W10" s="45">
        <f>データ!Q6</f>
        <v>81.73</v>
      </c>
      <c r="X10" s="45"/>
      <c r="Y10" s="45"/>
      <c r="Z10" s="45"/>
      <c r="AA10" s="45"/>
      <c r="AB10" s="45"/>
      <c r="AC10" s="45"/>
      <c r="AD10" s="46">
        <f>データ!R6</f>
        <v>2262</v>
      </c>
      <c r="AE10" s="46"/>
      <c r="AF10" s="46"/>
      <c r="AG10" s="46"/>
      <c r="AH10" s="46"/>
      <c r="AI10" s="46"/>
      <c r="AJ10" s="46"/>
      <c r="AK10" s="2"/>
      <c r="AL10" s="46">
        <f>データ!V6</f>
        <v>50819</v>
      </c>
      <c r="AM10" s="46"/>
      <c r="AN10" s="46"/>
      <c r="AO10" s="46"/>
      <c r="AP10" s="46"/>
      <c r="AQ10" s="46"/>
      <c r="AR10" s="46"/>
      <c r="AS10" s="46"/>
      <c r="AT10" s="45">
        <f>データ!W6</f>
        <v>12.38</v>
      </c>
      <c r="AU10" s="45"/>
      <c r="AV10" s="45"/>
      <c r="AW10" s="45"/>
      <c r="AX10" s="45"/>
      <c r="AY10" s="45"/>
      <c r="AZ10" s="45"/>
      <c r="BA10" s="45"/>
      <c r="BB10" s="45">
        <f>データ!X6</f>
        <v>4104.93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0NpbHovAjtytqRrLAhTgmyCdETQEhPTYJJkAlx3mJtluytFExok2b8ivdKd1u7VfY3uApJqZSujgTlzFkaqPxg==" saltValue="j1FA6Iff5iYec7n0Ek8m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222119</v>
      </c>
      <c r="D6" s="19">
        <f t="shared" si="3"/>
        <v>46</v>
      </c>
      <c r="E6" s="19">
        <f t="shared" si="3"/>
        <v>17</v>
      </c>
      <c r="F6" s="19">
        <f t="shared" si="3"/>
        <v>4</v>
      </c>
      <c r="G6" s="19">
        <f t="shared" si="3"/>
        <v>0</v>
      </c>
      <c r="H6" s="19" t="str">
        <f t="shared" si="3"/>
        <v>静岡県　磐田市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61.82</v>
      </c>
      <c r="P6" s="20">
        <f t="shared" si="3"/>
        <v>30.36</v>
      </c>
      <c r="Q6" s="20">
        <f t="shared" si="3"/>
        <v>81.73</v>
      </c>
      <c r="R6" s="20">
        <f t="shared" si="3"/>
        <v>2262</v>
      </c>
      <c r="S6" s="20">
        <f t="shared" si="3"/>
        <v>167520</v>
      </c>
      <c r="T6" s="20">
        <f t="shared" si="3"/>
        <v>163.44999999999999</v>
      </c>
      <c r="U6" s="20">
        <f t="shared" si="3"/>
        <v>1024.9000000000001</v>
      </c>
      <c r="V6" s="20">
        <f t="shared" si="3"/>
        <v>50819</v>
      </c>
      <c r="W6" s="20">
        <f t="shared" si="3"/>
        <v>12.38</v>
      </c>
      <c r="X6" s="20">
        <f t="shared" si="3"/>
        <v>4104.93</v>
      </c>
      <c r="Y6" s="21" t="str">
        <f>IF(Y7="",NA(),Y7)</f>
        <v>-</v>
      </c>
      <c r="Z6" s="21">
        <f t="shared" ref="Z6:AH6" si="4">IF(Z7="",NA(),Z7)</f>
        <v>97.1</v>
      </c>
      <c r="AA6" s="21">
        <f t="shared" si="4"/>
        <v>108.59</v>
      </c>
      <c r="AB6" s="21">
        <f t="shared" si="4"/>
        <v>107.25</v>
      </c>
      <c r="AC6" s="21">
        <f t="shared" si="4"/>
        <v>106.21</v>
      </c>
      <c r="AD6" s="21" t="str">
        <f t="shared" si="4"/>
        <v>-</v>
      </c>
      <c r="AE6" s="21">
        <f t="shared" si="4"/>
        <v>103.34</v>
      </c>
      <c r="AF6" s="21">
        <f t="shared" si="4"/>
        <v>102.7</v>
      </c>
      <c r="AG6" s="21">
        <f t="shared" si="4"/>
        <v>104.11</v>
      </c>
      <c r="AH6" s="21">
        <f t="shared" si="4"/>
        <v>101.98</v>
      </c>
      <c r="AI6" s="20" t="str">
        <f>IF(AI7="","",IF(AI7="-","【-】","【"&amp;SUBSTITUTE(TEXT(AI7,"#,##0.00"),"-","△")&amp;"】"))</f>
        <v>【104.54】</v>
      </c>
      <c r="AJ6" s="21" t="str">
        <f>IF(AJ7="",NA(),AJ7)</f>
        <v>-</v>
      </c>
      <c r="AK6" s="21">
        <f t="shared" ref="AK6:AS6" si="5">IF(AK7="",NA(),AK7)</f>
        <v>12.26</v>
      </c>
      <c r="AL6" s="20">
        <f t="shared" si="5"/>
        <v>0</v>
      </c>
      <c r="AM6" s="20">
        <f t="shared" si="5"/>
        <v>0</v>
      </c>
      <c r="AN6" s="20">
        <f t="shared" si="5"/>
        <v>0</v>
      </c>
      <c r="AO6" s="21" t="str">
        <f t="shared" si="5"/>
        <v>-</v>
      </c>
      <c r="AP6" s="21">
        <f t="shared" si="5"/>
        <v>29.74</v>
      </c>
      <c r="AQ6" s="21">
        <f t="shared" si="5"/>
        <v>48.2</v>
      </c>
      <c r="AR6" s="21">
        <f t="shared" si="5"/>
        <v>46.91</v>
      </c>
      <c r="AS6" s="21">
        <f t="shared" si="5"/>
        <v>52.27</v>
      </c>
      <c r="AT6" s="20" t="str">
        <f>IF(AT7="","",IF(AT7="-","【-】","【"&amp;SUBSTITUTE(TEXT(AT7,"#,##0.00"),"-","△")&amp;"】"))</f>
        <v>【65.93】</v>
      </c>
      <c r="AU6" s="21" t="str">
        <f>IF(AU7="",NA(),AU7)</f>
        <v>-</v>
      </c>
      <c r="AV6" s="21">
        <f t="shared" ref="AV6:BD6" si="6">IF(AV7="",NA(),AV7)</f>
        <v>30.9</v>
      </c>
      <c r="AW6" s="21">
        <f t="shared" si="6"/>
        <v>33.76</v>
      </c>
      <c r="AX6" s="21">
        <f t="shared" si="6"/>
        <v>47.27</v>
      </c>
      <c r="AY6" s="21">
        <f t="shared" si="6"/>
        <v>54.8</v>
      </c>
      <c r="AZ6" s="21" t="str">
        <f t="shared" si="6"/>
        <v>-</v>
      </c>
      <c r="BA6" s="21">
        <f t="shared" si="6"/>
        <v>53.44</v>
      </c>
      <c r="BB6" s="21">
        <f t="shared" si="6"/>
        <v>46.85</v>
      </c>
      <c r="BC6" s="21">
        <f t="shared" si="6"/>
        <v>44.35</v>
      </c>
      <c r="BD6" s="21">
        <f t="shared" si="6"/>
        <v>41.51</v>
      </c>
      <c r="BE6" s="20" t="str">
        <f>IF(BE7="","",IF(BE7="-","【-】","【"&amp;SUBSTITUTE(TEXT(BE7,"#,##0.00"),"-","△")&amp;"】"))</f>
        <v>【44.25】</v>
      </c>
      <c r="BF6" s="21" t="str">
        <f>IF(BF7="",NA(),BF7)</f>
        <v>-</v>
      </c>
      <c r="BG6" s="21">
        <f t="shared" ref="BG6:BO6" si="7">IF(BG7="",NA(),BG7)</f>
        <v>926.49</v>
      </c>
      <c r="BH6" s="21">
        <f t="shared" si="7"/>
        <v>935.39</v>
      </c>
      <c r="BI6" s="21">
        <f t="shared" si="7"/>
        <v>911.97</v>
      </c>
      <c r="BJ6" s="21">
        <f t="shared" si="7"/>
        <v>903.92</v>
      </c>
      <c r="BK6" s="21" t="str">
        <f t="shared" si="7"/>
        <v>-</v>
      </c>
      <c r="BL6" s="21">
        <f t="shared" si="7"/>
        <v>1267.3900000000001</v>
      </c>
      <c r="BM6" s="21">
        <f t="shared" si="7"/>
        <v>1268.6300000000001</v>
      </c>
      <c r="BN6" s="21">
        <f t="shared" si="7"/>
        <v>1283.69</v>
      </c>
      <c r="BO6" s="21">
        <f t="shared" si="7"/>
        <v>1160.22</v>
      </c>
      <c r="BP6" s="20" t="str">
        <f>IF(BP7="","",IF(BP7="-","【-】","【"&amp;SUBSTITUTE(TEXT(BP7,"#,##0.00"),"-","△")&amp;"】"))</f>
        <v>【1,182.11】</v>
      </c>
      <c r="BQ6" s="21" t="str">
        <f>IF(BQ7="",NA(),BQ7)</f>
        <v>-</v>
      </c>
      <c r="BR6" s="21">
        <f t="shared" ref="BR6:BZ6" si="8">IF(BR7="",NA(),BR7)</f>
        <v>48.33</v>
      </c>
      <c r="BS6" s="21">
        <f t="shared" si="8"/>
        <v>52.97</v>
      </c>
      <c r="BT6" s="21">
        <f t="shared" si="8"/>
        <v>78.09</v>
      </c>
      <c r="BU6" s="21">
        <f t="shared" si="8"/>
        <v>77.23</v>
      </c>
      <c r="BV6" s="21" t="str">
        <f t="shared" si="8"/>
        <v>-</v>
      </c>
      <c r="BW6" s="21">
        <f t="shared" si="8"/>
        <v>84.3</v>
      </c>
      <c r="BX6" s="21">
        <f t="shared" si="8"/>
        <v>82.88</v>
      </c>
      <c r="BY6" s="21">
        <f t="shared" si="8"/>
        <v>82.53</v>
      </c>
      <c r="BZ6" s="21">
        <f t="shared" si="8"/>
        <v>81.81</v>
      </c>
      <c r="CA6" s="20" t="str">
        <f>IF(CA7="","",IF(CA7="-","【-】","【"&amp;SUBSTITUTE(TEXT(CA7,"#,##0.00"),"-","△")&amp;"】"))</f>
        <v>【73.78】</v>
      </c>
      <c r="CB6" s="21" t="str">
        <f>IF(CB7="",NA(),CB7)</f>
        <v>-</v>
      </c>
      <c r="CC6" s="21">
        <f t="shared" ref="CC6:CK6" si="9">IF(CC7="",NA(),CC7)</f>
        <v>245.07</v>
      </c>
      <c r="CD6" s="21">
        <f t="shared" si="9"/>
        <v>222.23</v>
      </c>
      <c r="CE6" s="21">
        <f t="shared" si="9"/>
        <v>150.69999999999999</v>
      </c>
      <c r="CF6" s="21">
        <f t="shared" si="9"/>
        <v>152.25</v>
      </c>
      <c r="CG6" s="21" t="str">
        <f t="shared" si="9"/>
        <v>-</v>
      </c>
      <c r="CH6" s="21">
        <f t="shared" si="9"/>
        <v>185.47</v>
      </c>
      <c r="CI6" s="21">
        <f t="shared" si="9"/>
        <v>187.76</v>
      </c>
      <c r="CJ6" s="21">
        <f t="shared" si="9"/>
        <v>190.48</v>
      </c>
      <c r="CK6" s="21">
        <f t="shared" si="9"/>
        <v>193.59</v>
      </c>
      <c r="CL6" s="20" t="str">
        <f>IF(CL7="","",IF(CL7="-","【-】","【"&amp;SUBSTITUTE(TEXT(CL7,"#,##0.00"),"-","△")&amp;"】"))</f>
        <v>【220.62】</v>
      </c>
      <c r="CM6" s="21" t="str">
        <f>IF(CM7="",NA(),CM7)</f>
        <v>-</v>
      </c>
      <c r="CN6" s="21">
        <f t="shared" ref="CN6:CV6" si="10">IF(CN7="",NA(),CN7)</f>
        <v>59.92</v>
      </c>
      <c r="CO6" s="21">
        <f t="shared" si="10"/>
        <v>60.54</v>
      </c>
      <c r="CP6" s="21">
        <f t="shared" si="10"/>
        <v>61.78</v>
      </c>
      <c r="CQ6" s="21">
        <f t="shared" si="10"/>
        <v>60.82</v>
      </c>
      <c r="CR6" s="21" t="str">
        <f t="shared" si="10"/>
        <v>-</v>
      </c>
      <c r="CS6" s="21">
        <f t="shared" si="10"/>
        <v>45.68</v>
      </c>
      <c r="CT6" s="21">
        <f t="shared" si="10"/>
        <v>45.87</v>
      </c>
      <c r="CU6" s="21">
        <f t="shared" si="10"/>
        <v>44.24</v>
      </c>
      <c r="CV6" s="21">
        <f t="shared" si="10"/>
        <v>45.3</v>
      </c>
      <c r="CW6" s="20" t="str">
        <f>IF(CW7="","",IF(CW7="-","【-】","【"&amp;SUBSTITUTE(TEXT(CW7,"#,##0.00"),"-","△")&amp;"】"))</f>
        <v>【42.22】</v>
      </c>
      <c r="CX6" s="21" t="str">
        <f>IF(CX7="",NA(),CX7)</f>
        <v>-</v>
      </c>
      <c r="CY6" s="21">
        <f t="shared" ref="CY6:DG6" si="11">IF(CY7="",NA(),CY7)</f>
        <v>91.58</v>
      </c>
      <c r="CZ6" s="21">
        <f t="shared" si="11"/>
        <v>92.35</v>
      </c>
      <c r="DA6" s="21">
        <f t="shared" si="11"/>
        <v>91.69</v>
      </c>
      <c r="DB6" s="21">
        <f t="shared" si="11"/>
        <v>91.28</v>
      </c>
      <c r="DC6" s="21" t="str">
        <f t="shared" si="11"/>
        <v>-</v>
      </c>
      <c r="DD6" s="21">
        <f t="shared" si="11"/>
        <v>87.96</v>
      </c>
      <c r="DE6" s="21">
        <f t="shared" si="11"/>
        <v>87.65</v>
      </c>
      <c r="DF6" s="21">
        <f t="shared" si="11"/>
        <v>88.15</v>
      </c>
      <c r="DG6" s="21">
        <f t="shared" si="11"/>
        <v>88.37</v>
      </c>
      <c r="DH6" s="20" t="str">
        <f>IF(DH7="","",IF(DH7="-","【-】","【"&amp;SUBSTITUTE(TEXT(DH7,"#,##0.00"),"-","△")&amp;"】"))</f>
        <v>【85.67】</v>
      </c>
      <c r="DI6" s="21" t="str">
        <f>IF(DI7="",NA(),DI7)</f>
        <v>-</v>
      </c>
      <c r="DJ6" s="21">
        <f t="shared" ref="DJ6:DR6" si="12">IF(DJ7="",NA(),DJ7)</f>
        <v>3.96</v>
      </c>
      <c r="DK6" s="21">
        <f t="shared" si="12"/>
        <v>8.18</v>
      </c>
      <c r="DL6" s="21">
        <f t="shared" si="12"/>
        <v>10.94</v>
      </c>
      <c r="DM6" s="21">
        <f t="shared" si="12"/>
        <v>14.33</v>
      </c>
      <c r="DN6" s="21" t="str">
        <f t="shared" si="12"/>
        <v>-</v>
      </c>
      <c r="DO6" s="21">
        <f t="shared" si="12"/>
        <v>27.82</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222119</v>
      </c>
      <c r="D7" s="23">
        <v>46</v>
      </c>
      <c r="E7" s="23">
        <v>17</v>
      </c>
      <c r="F7" s="23">
        <v>4</v>
      </c>
      <c r="G7" s="23">
        <v>0</v>
      </c>
      <c r="H7" s="23" t="s">
        <v>96</v>
      </c>
      <c r="I7" s="23" t="s">
        <v>97</v>
      </c>
      <c r="J7" s="23" t="s">
        <v>98</v>
      </c>
      <c r="K7" s="23" t="s">
        <v>99</v>
      </c>
      <c r="L7" s="23" t="s">
        <v>100</v>
      </c>
      <c r="M7" s="23" t="s">
        <v>101</v>
      </c>
      <c r="N7" s="24" t="s">
        <v>102</v>
      </c>
      <c r="O7" s="24">
        <v>61.82</v>
      </c>
      <c r="P7" s="24">
        <v>30.36</v>
      </c>
      <c r="Q7" s="24">
        <v>81.73</v>
      </c>
      <c r="R7" s="24">
        <v>2262</v>
      </c>
      <c r="S7" s="24">
        <v>167520</v>
      </c>
      <c r="T7" s="24">
        <v>163.44999999999999</v>
      </c>
      <c r="U7" s="24">
        <v>1024.9000000000001</v>
      </c>
      <c r="V7" s="24">
        <v>50819</v>
      </c>
      <c r="W7" s="24">
        <v>12.38</v>
      </c>
      <c r="X7" s="24">
        <v>4104.93</v>
      </c>
      <c r="Y7" s="24" t="s">
        <v>102</v>
      </c>
      <c r="Z7" s="24">
        <v>97.1</v>
      </c>
      <c r="AA7" s="24">
        <v>108.59</v>
      </c>
      <c r="AB7" s="24">
        <v>107.25</v>
      </c>
      <c r="AC7" s="24">
        <v>106.21</v>
      </c>
      <c r="AD7" s="24" t="s">
        <v>102</v>
      </c>
      <c r="AE7" s="24">
        <v>103.34</v>
      </c>
      <c r="AF7" s="24">
        <v>102.7</v>
      </c>
      <c r="AG7" s="24">
        <v>104.11</v>
      </c>
      <c r="AH7" s="24">
        <v>101.98</v>
      </c>
      <c r="AI7" s="24">
        <v>104.54</v>
      </c>
      <c r="AJ7" s="24" t="s">
        <v>102</v>
      </c>
      <c r="AK7" s="24">
        <v>12.26</v>
      </c>
      <c r="AL7" s="24">
        <v>0</v>
      </c>
      <c r="AM7" s="24">
        <v>0</v>
      </c>
      <c r="AN7" s="24">
        <v>0</v>
      </c>
      <c r="AO7" s="24" t="s">
        <v>102</v>
      </c>
      <c r="AP7" s="24">
        <v>29.74</v>
      </c>
      <c r="AQ7" s="24">
        <v>48.2</v>
      </c>
      <c r="AR7" s="24">
        <v>46.91</v>
      </c>
      <c r="AS7" s="24">
        <v>52.27</v>
      </c>
      <c r="AT7" s="24">
        <v>65.930000000000007</v>
      </c>
      <c r="AU7" s="24" t="s">
        <v>102</v>
      </c>
      <c r="AV7" s="24">
        <v>30.9</v>
      </c>
      <c r="AW7" s="24">
        <v>33.76</v>
      </c>
      <c r="AX7" s="24">
        <v>47.27</v>
      </c>
      <c r="AY7" s="24">
        <v>54.8</v>
      </c>
      <c r="AZ7" s="24" t="s">
        <v>102</v>
      </c>
      <c r="BA7" s="24">
        <v>53.44</v>
      </c>
      <c r="BB7" s="24">
        <v>46.85</v>
      </c>
      <c r="BC7" s="24">
        <v>44.35</v>
      </c>
      <c r="BD7" s="24">
        <v>41.51</v>
      </c>
      <c r="BE7" s="24">
        <v>44.25</v>
      </c>
      <c r="BF7" s="24" t="s">
        <v>102</v>
      </c>
      <c r="BG7" s="24">
        <v>926.49</v>
      </c>
      <c r="BH7" s="24">
        <v>935.39</v>
      </c>
      <c r="BI7" s="24">
        <v>911.97</v>
      </c>
      <c r="BJ7" s="24">
        <v>903.92</v>
      </c>
      <c r="BK7" s="24" t="s">
        <v>102</v>
      </c>
      <c r="BL7" s="24">
        <v>1267.3900000000001</v>
      </c>
      <c r="BM7" s="24">
        <v>1268.6300000000001</v>
      </c>
      <c r="BN7" s="24">
        <v>1283.69</v>
      </c>
      <c r="BO7" s="24">
        <v>1160.22</v>
      </c>
      <c r="BP7" s="24">
        <v>1182.1099999999999</v>
      </c>
      <c r="BQ7" s="24" t="s">
        <v>102</v>
      </c>
      <c r="BR7" s="24">
        <v>48.33</v>
      </c>
      <c r="BS7" s="24">
        <v>52.97</v>
      </c>
      <c r="BT7" s="24">
        <v>78.09</v>
      </c>
      <c r="BU7" s="24">
        <v>77.23</v>
      </c>
      <c r="BV7" s="24" t="s">
        <v>102</v>
      </c>
      <c r="BW7" s="24">
        <v>84.3</v>
      </c>
      <c r="BX7" s="24">
        <v>82.88</v>
      </c>
      <c r="BY7" s="24">
        <v>82.53</v>
      </c>
      <c r="BZ7" s="24">
        <v>81.81</v>
      </c>
      <c r="CA7" s="24">
        <v>73.78</v>
      </c>
      <c r="CB7" s="24" t="s">
        <v>102</v>
      </c>
      <c r="CC7" s="24">
        <v>245.07</v>
      </c>
      <c r="CD7" s="24">
        <v>222.23</v>
      </c>
      <c r="CE7" s="24">
        <v>150.69999999999999</v>
      </c>
      <c r="CF7" s="24">
        <v>152.25</v>
      </c>
      <c r="CG7" s="24" t="s">
        <v>102</v>
      </c>
      <c r="CH7" s="24">
        <v>185.47</v>
      </c>
      <c r="CI7" s="24">
        <v>187.76</v>
      </c>
      <c r="CJ7" s="24">
        <v>190.48</v>
      </c>
      <c r="CK7" s="24">
        <v>193.59</v>
      </c>
      <c r="CL7" s="24">
        <v>220.62</v>
      </c>
      <c r="CM7" s="24" t="s">
        <v>102</v>
      </c>
      <c r="CN7" s="24">
        <v>59.92</v>
      </c>
      <c r="CO7" s="24">
        <v>60.54</v>
      </c>
      <c r="CP7" s="24">
        <v>61.78</v>
      </c>
      <c r="CQ7" s="24">
        <v>60.82</v>
      </c>
      <c r="CR7" s="24" t="s">
        <v>102</v>
      </c>
      <c r="CS7" s="24">
        <v>45.68</v>
      </c>
      <c r="CT7" s="24">
        <v>45.87</v>
      </c>
      <c r="CU7" s="24">
        <v>44.24</v>
      </c>
      <c r="CV7" s="24">
        <v>45.3</v>
      </c>
      <c r="CW7" s="24">
        <v>42.22</v>
      </c>
      <c r="CX7" s="24" t="s">
        <v>102</v>
      </c>
      <c r="CY7" s="24">
        <v>91.58</v>
      </c>
      <c r="CZ7" s="24">
        <v>92.35</v>
      </c>
      <c r="DA7" s="24">
        <v>91.69</v>
      </c>
      <c r="DB7" s="24">
        <v>91.28</v>
      </c>
      <c r="DC7" s="24" t="s">
        <v>102</v>
      </c>
      <c r="DD7" s="24">
        <v>87.96</v>
      </c>
      <c r="DE7" s="24">
        <v>87.65</v>
      </c>
      <c r="DF7" s="24">
        <v>88.15</v>
      </c>
      <c r="DG7" s="24">
        <v>88.37</v>
      </c>
      <c r="DH7" s="24">
        <v>85.67</v>
      </c>
      <c r="DI7" s="24" t="s">
        <v>102</v>
      </c>
      <c r="DJ7" s="24">
        <v>3.96</v>
      </c>
      <c r="DK7" s="24">
        <v>8.18</v>
      </c>
      <c r="DL7" s="24">
        <v>10.94</v>
      </c>
      <c r="DM7" s="24">
        <v>14.33</v>
      </c>
      <c r="DN7" s="24" t="s">
        <v>102</v>
      </c>
      <c r="DO7" s="24">
        <v>27.82</v>
      </c>
      <c r="DP7" s="24">
        <v>29.24</v>
      </c>
      <c r="DQ7" s="24">
        <v>31.73</v>
      </c>
      <c r="DR7" s="24">
        <v>32.57</v>
      </c>
      <c r="DS7" s="24">
        <v>28</v>
      </c>
      <c r="DT7" s="24" t="s">
        <v>102</v>
      </c>
      <c r="DU7" s="24">
        <v>0</v>
      </c>
      <c r="DV7" s="24">
        <v>0</v>
      </c>
      <c r="DW7" s="24">
        <v>0</v>
      </c>
      <c r="DX7" s="24">
        <v>0</v>
      </c>
      <c r="DY7" s="24" t="s">
        <v>102</v>
      </c>
      <c r="DZ7" s="24">
        <v>0</v>
      </c>
      <c r="EA7" s="24">
        <v>0</v>
      </c>
      <c r="EB7" s="24">
        <v>0</v>
      </c>
      <c r="EC7" s="24">
        <v>0.04</v>
      </c>
      <c r="ED7" s="24">
        <v>0.03</v>
      </c>
      <c r="EE7" s="24" t="s">
        <v>102</v>
      </c>
      <c r="EF7" s="24">
        <v>0</v>
      </c>
      <c r="EG7" s="24">
        <v>0</v>
      </c>
      <c r="EH7" s="24">
        <v>0</v>
      </c>
      <c r="EI7" s="24">
        <v>0</v>
      </c>
      <c r="EJ7" s="24" t="s">
        <v>102</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2024-02-13T01:47:45Z</cp:lastPrinted>
  <dcterms:created xsi:type="dcterms:W3CDTF">2023-12-12T00:56:19Z</dcterms:created>
  <dcterms:modified xsi:type="dcterms:W3CDTF">2024-02-14T02:46:36Z</dcterms:modified>
  <cp:category/>
</cp:coreProperties>
</file>