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09中小企業支援事業\02 中小企業金融対策（利子補給、制度融資）\R7\02経済変動対策\04交付申請\★様式&amp;記入例、通知の保存先\01　様式&amp;記入例\①R4年度　受付分（コロナ枠）\"/>
    </mc:Choice>
  </mc:AlternateContent>
  <xr:revisionPtr revIDLastSave="0" documentId="13_ncr:1_{0A45E33C-0793-47A7-9D57-A72E784B1C50}" xr6:coauthVersionLast="47" xr6:coauthVersionMax="47" xr10:uidLastSave="{00000000-0000-0000-0000-000000000000}"/>
  <bookViews>
    <workbookView xWindow="-28920" yWindow="-4875" windowWidth="29040" windowHeight="15720" xr2:uid="{00000000-000D-0000-FFFF-FFFF00000000}"/>
  </bookViews>
  <sheets>
    <sheet name="利子計算表" sheetId="5" r:id="rId1"/>
    <sheet name="入力例" sheetId="3" r:id="rId2"/>
  </sheets>
  <definedNames>
    <definedName name="_xlnm.Print_Area" localSheetId="1">入力例!$A$1:$K$19</definedName>
    <definedName name="_xlnm.Print_Area" localSheetId="0">利子計算表!$A$2:$F$22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D20" i="5" s="1"/>
  <c r="F3" i="3"/>
  <c r="D8" i="3" s="1"/>
  <c r="C6" i="3"/>
  <c r="B7" i="3"/>
  <c r="B8" i="3" s="1"/>
  <c r="C7" i="3"/>
  <c r="C8" i="3"/>
  <c r="C9" i="3"/>
  <c r="C10" i="3"/>
  <c r="C11" i="3"/>
  <c r="C12" i="3"/>
  <c r="C13" i="3"/>
  <c r="C14" i="3"/>
  <c r="C15" i="3"/>
  <c r="C16" i="3"/>
  <c r="C17" i="3"/>
  <c r="B10" i="5"/>
  <c r="B11" i="5" s="1"/>
  <c r="B12" i="5" s="1"/>
  <c r="C9" i="5"/>
  <c r="C20" i="5" s="1"/>
  <c r="D11" i="3" l="1"/>
  <c r="D7" i="3"/>
  <c r="E7" i="3" s="1"/>
  <c r="E8" i="3"/>
  <c r="D6" i="3"/>
  <c r="E6" i="3" s="1"/>
  <c r="D9" i="3"/>
  <c r="D16" i="3"/>
  <c r="D12" i="3"/>
  <c r="D15" i="3"/>
  <c r="D14" i="3"/>
  <c r="D10" i="3"/>
  <c r="D17" i="3"/>
  <c r="D13" i="3"/>
  <c r="B9" i="3"/>
  <c r="B13" i="5"/>
  <c r="C11" i="5"/>
  <c r="C15" i="5"/>
  <c r="C19" i="5"/>
  <c r="D9" i="5"/>
  <c r="E9" i="5" s="1"/>
  <c r="D11" i="5"/>
  <c r="D13" i="5"/>
  <c r="D15" i="5"/>
  <c r="D17" i="5"/>
  <c r="D19" i="5"/>
  <c r="C13" i="5"/>
  <c r="C17" i="5"/>
  <c r="C10" i="5"/>
  <c r="C12" i="5"/>
  <c r="C14" i="5"/>
  <c r="C16" i="5"/>
  <c r="C18" i="5"/>
  <c r="D10" i="5"/>
  <c r="D12" i="5"/>
  <c r="D14" i="5"/>
  <c r="D16" i="5"/>
  <c r="D18" i="5"/>
  <c r="E9" i="3" l="1"/>
  <c r="B10" i="3"/>
  <c r="E12" i="5"/>
  <c r="E10" i="5"/>
  <c r="E11" i="5"/>
  <c r="B14" i="5"/>
  <c r="E13" i="5"/>
  <c r="E10" i="3" l="1"/>
  <c r="E18" i="3" s="1"/>
  <c r="E19" i="3" s="1"/>
  <c r="B11" i="3"/>
  <c r="E21" i="5"/>
  <c r="E22" i="5" s="1"/>
  <c r="E14" i="5"/>
  <c r="B15" i="5"/>
  <c r="E11" i="3" l="1"/>
  <c r="B12" i="3"/>
  <c r="B16" i="5"/>
  <c r="E15" i="5"/>
  <c r="E12" i="3" l="1"/>
  <c r="B13" i="3"/>
  <c r="E16" i="5"/>
  <c r="B17" i="5"/>
  <c r="E13" i="3" l="1"/>
  <c r="B14" i="3"/>
  <c r="B18" i="5"/>
  <c r="E17" i="5"/>
  <c r="E14" i="3" l="1"/>
  <c r="B15" i="3"/>
  <c r="E18" i="5"/>
  <c r="B19" i="5"/>
  <c r="E15" i="3" l="1"/>
  <c r="B16" i="3"/>
  <c r="B20" i="5"/>
  <c r="E20" i="5" s="1"/>
  <c r="E19" i="5"/>
  <c r="E16" i="3" l="1"/>
  <c r="B17" i="3"/>
  <c r="E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CL5786</author>
    <author xml:space="preserve">沖縄県 </author>
  </authors>
  <commentList>
    <comment ref="B5" authorId="0" shapeId="0" xr:uid="{7A7DF314-0352-4483-B877-8ADA910D0CF9}">
      <text>
        <r>
          <rPr>
            <sz val="12"/>
            <color indexed="81"/>
            <rFont val="メイリオ"/>
            <family val="3"/>
            <charset val="128"/>
          </rPr>
          <t>年利率を入力
（例：1.3）</t>
        </r>
      </text>
    </comment>
    <comment ref="D5" authorId="1" shapeId="0" xr:uid="{A3A2F554-417D-438B-9AC1-5C0F9487389B}">
      <text>
        <r>
          <rPr>
            <sz val="12"/>
            <color indexed="81"/>
            <rFont val="メイリオ"/>
            <family val="3"/>
            <charset val="128"/>
          </rPr>
          <t>毎月の返済額を入力
（例：78000）</t>
        </r>
      </text>
    </comment>
    <comment ref="F5" authorId="1" shapeId="0" xr:uid="{ED5270FA-3962-4BEE-8D54-6DA6DFDD7011}">
      <text>
        <r>
          <rPr>
            <sz val="14"/>
            <color indexed="81"/>
            <rFont val="メイリオ"/>
            <family val="3"/>
            <charset val="128"/>
          </rPr>
          <t>“西暦/月/日”を入力
（例：2022/8/15）</t>
        </r>
      </text>
    </comment>
    <comment ref="F6" authorId="1" shapeId="0" xr:uid="{00000000-0006-0000-0000-000003000000}">
      <text>
        <r>
          <rPr>
            <sz val="12"/>
            <color indexed="81"/>
            <rFont val="メイリオ"/>
            <family val="3"/>
            <charset val="128"/>
          </rPr>
          <t>融資実行日から３年後の前日の日付が自動で入力されます
（返済年月日の最後の枠に使います）</t>
        </r>
      </text>
    </comment>
    <comment ref="A9" authorId="1" shapeId="0" xr:uid="{00000000-0006-0000-0000-000004000000}">
      <text>
        <r>
          <rPr>
            <sz val="12"/>
            <color indexed="81"/>
            <rFont val="メイリオ"/>
            <family val="3"/>
            <charset val="128"/>
          </rPr>
          <t>年度初（４月）の返済年月日を
“西暦/月/日”と入力
（例：2025/４/25）</t>
        </r>
      </text>
    </comment>
    <comment ref="B9" authorId="1" shapeId="0" xr:uid="{00000000-0006-0000-0000-000005000000}">
      <text>
        <r>
          <rPr>
            <sz val="12"/>
            <color indexed="81"/>
            <rFont val="メイリオ"/>
            <family val="3"/>
            <charset val="128"/>
          </rPr>
          <t>年度初（4月）の返済後融資残高を入力
（例：6,720,000）</t>
        </r>
      </text>
    </comment>
  </commentList>
</comments>
</file>

<file path=xl/sharedStrings.xml><?xml version="1.0" encoding="utf-8"?>
<sst xmlns="http://schemas.openxmlformats.org/spreadsheetml/2006/main" count="31" uniqueCount="19">
  <si>
    <t>備考</t>
    <rPh sb="0" eb="2">
      <t>ビコウ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</si>
  <si>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</si>
  <si>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:(G)</t>
    <phoneticPr fontId="2"/>
  </si>
  <si>
    <t>:(H)</t>
    <phoneticPr fontId="2"/>
  </si>
  <si>
    <t>返済年月日
（Ｃ）</t>
    <rPh sb="0" eb="2">
      <t>ヘンサイ</t>
    </rPh>
    <rPh sb="2" eb="5">
      <t>ネンガッピ</t>
    </rPh>
    <phoneticPr fontId="2"/>
  </si>
  <si>
    <t>利子補給率（％）
（Ａ）</t>
    <rPh sb="0" eb="5">
      <t>リシホキュウリツ</t>
    </rPh>
    <phoneticPr fontId="2"/>
  </si>
  <si>
    <t>利子日割日数（日)
（Ｅ）</t>
    <rPh sb="0" eb="4">
      <t>リシヒワ</t>
    </rPh>
    <rPh sb="4" eb="6">
      <t>ニッスウ</t>
    </rPh>
    <rPh sb="7" eb="8">
      <t>ヒ</t>
    </rPh>
    <phoneticPr fontId="2"/>
  </si>
  <si>
    <t>利子補給対象期間最終日：</t>
    <rPh sb="0" eb="4">
      <t>リシホキュウ</t>
    </rPh>
    <rPh sb="4" eb="6">
      <t>タイショウ</t>
    </rPh>
    <rPh sb="6" eb="8">
      <t>キカン</t>
    </rPh>
    <rPh sb="8" eb="10">
      <t>サイシュウ</t>
    </rPh>
    <rPh sb="10" eb="11">
      <t>ビ</t>
    </rPh>
    <phoneticPr fontId="2"/>
  </si>
  <si>
    <t>年利率（％）:(A)</t>
    <rPh sb="0" eb="3">
      <t>ネンリリツ</t>
    </rPh>
    <phoneticPr fontId="2"/>
  </si>
  <si>
    <t>利子補給金額（円）</t>
    <rPh sb="0" eb="4">
      <t>リシホキュウ</t>
    </rPh>
    <rPh sb="4" eb="6">
      <t>キンガク</t>
    </rPh>
    <rPh sb="7" eb="8">
      <t>エン</t>
    </rPh>
    <phoneticPr fontId="2"/>
  </si>
  <si>
    <t>元金返済金額（円)：(B)</t>
    <rPh sb="0" eb="2">
      <t>ガンキン</t>
    </rPh>
    <rPh sb="2" eb="4">
      <t>ヘンサイ</t>
    </rPh>
    <rPh sb="4" eb="6">
      <t>キンガク</t>
    </rPh>
    <rPh sb="7" eb="8">
      <t>エン</t>
    </rPh>
    <phoneticPr fontId="2"/>
  </si>
  <si>
    <t>当初貸付日：</t>
    <rPh sb="0" eb="2">
      <t>トウショ</t>
    </rPh>
    <rPh sb="2" eb="5">
      <t>カシツケビ</t>
    </rPh>
    <phoneticPr fontId="2"/>
  </si>
  <si>
    <t>当初貸付日：</t>
    <phoneticPr fontId="2"/>
  </si>
  <si>
    <t>交付申請額（円）:(F) 
(D) x(A) x(E)÷365</t>
    <rPh sb="0" eb="2">
      <t>コウフ</t>
    </rPh>
    <rPh sb="2" eb="5">
      <t>シンセイガク</t>
    </rPh>
    <rPh sb="6" eb="7">
      <t>エン</t>
    </rPh>
    <phoneticPr fontId="2"/>
  </si>
  <si>
    <t>交付申請額（円）:(F) 
(D) x(A) x(E)÷365</t>
    <rPh sb="0" eb="2">
      <t>コウフ</t>
    </rPh>
    <rPh sb="2" eb="4">
      <t>シンセイ</t>
    </rPh>
    <rPh sb="4" eb="5">
      <t>ガク</t>
    </rPh>
    <rPh sb="6" eb="7">
      <t>エン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</si>
  <si>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※黄色部分のみ入力してください。他のセルは自動的に計算されます。</t>
    </r>
    <r>
      <rPr>
        <sz val="11"/>
        <color theme="1"/>
        <rFont val="游ゴシック"/>
        <family val="2"/>
        <charset val="128"/>
        <scheme val="minor"/>
      </rPr>
      <t xml:space="preserve">
※返済年月日（C）欄に利子補給対象期間外の返済分も入力すると 行はグレーアウトされ、交付申請合計額（G）には 対象期間の額のみ反映されます。</t>
    </r>
    <rPh sb="1" eb="3">
      <t>キイロ</t>
    </rPh>
    <rPh sb="3" eb="5">
      <t>ブブン</t>
    </rPh>
    <rPh sb="16" eb="17">
      <t>ホカ</t>
    </rPh>
    <phoneticPr fontId="2"/>
  </si>
  <si>
    <t>返済後融資残高（円)
（Ｄ）</t>
    <rPh sb="0" eb="2">
      <t>ヘンサイ</t>
    </rPh>
    <rPh sb="2" eb="3">
      <t>ゴ</t>
    </rPh>
    <rPh sb="3" eb="7">
      <t>ユウシザンダカ</t>
    </rPh>
    <rPh sb="8" eb="9">
      <t>エン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</si>
  <si>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※黄色部分のみ入力してください。他のセルは自動的に計算されます。</t>
    </r>
    <r>
      <rPr>
        <sz val="11"/>
        <color theme="1"/>
        <rFont val="游ゴシック"/>
        <family val="2"/>
        <charset val="128"/>
        <scheme val="minor"/>
      </rPr>
      <t xml:space="preserve">
※返済年月日（C）欄に利子補給対象期間外の返済分も入力すると 行はグレーアウトされ、交付申請合計額（G）には 対象期間の額のみ反映されます。</t>
    </r>
    <phoneticPr fontId="2"/>
  </si>
  <si>
    <t>所要額計算エクセルシート【令和4年度借入分（新型コロナウイルス感染症対応枠）】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</si>
</sst>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indexed="81"/>
      <name val="メイリオ"/>
      <family val="3"/>
      <charset val="128"/>
    </font>
    <font>
      <sz val="12"/>
      <color indexed="8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3" fillId="2" borderId="0" xfId="0" applyFont="1" applyFill="1">
      <alignment vertical="center"/>
    </xf>
    <xf numFmtId="177" fontId="3" fillId="2" borderId="0" xfId="0" applyNumberFormat="1" applyFont="1" applyFill="1" applyAlignment="1">
      <alignment horizontal="right" vertical="center"/>
    </xf>
    <xf numFmtId="178" fontId="0" fillId="2" borderId="2" xfId="0" applyNumberFormat="1" applyFill="1" applyBorder="1" applyAlignment="1">
      <alignment vertical="center" wrapText="1"/>
    </xf>
    <xf numFmtId="177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0" fillId="2" borderId="0" xfId="0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7" fontId="7" fillId="2" borderId="0" xfId="0" applyNumberFormat="1" applyFont="1" applyFill="1" applyAlignment="1">
      <alignment vertical="center" wrapText="1"/>
    </xf>
    <xf numFmtId="176" fontId="7" fillId="2" borderId="4" xfId="0" applyNumberFormat="1" applyFont="1" applyFill="1" applyBorder="1" applyAlignment="1">
      <alignment vertical="center" wrapText="1"/>
    </xf>
    <xf numFmtId="58" fontId="0" fillId="2" borderId="7" xfId="0" applyNumberFormat="1" applyFill="1" applyBorder="1" applyAlignment="1" applyProtection="1">
      <alignment vertical="center" wrapText="1"/>
      <protection locked="0"/>
    </xf>
    <xf numFmtId="176" fontId="7" fillId="2" borderId="9" xfId="0" applyNumberFormat="1" applyFont="1" applyFill="1" applyBorder="1" applyAlignment="1">
      <alignment vertical="center" wrapText="1"/>
    </xf>
    <xf numFmtId="177" fontId="7" fillId="2" borderId="10" xfId="0" applyNumberFormat="1" applyFont="1" applyFill="1" applyBorder="1" applyAlignment="1">
      <alignment vertical="center" wrapText="1"/>
    </xf>
    <xf numFmtId="176" fontId="7" fillId="2" borderId="11" xfId="0" applyNumberFormat="1" applyFont="1" applyFill="1" applyBorder="1" applyAlignment="1">
      <alignment vertical="center" wrapText="1"/>
    </xf>
    <xf numFmtId="58" fontId="0" fillId="2" borderId="12" xfId="0" applyNumberFormat="1" applyFill="1" applyBorder="1" applyAlignment="1" applyProtection="1">
      <alignment vertical="center" wrapText="1"/>
      <protection locked="0"/>
    </xf>
    <xf numFmtId="58" fontId="1" fillId="2" borderId="13" xfId="0" applyNumberFormat="1" applyFont="1" applyFill="1" applyBorder="1">
      <alignment vertical="center"/>
    </xf>
    <xf numFmtId="176" fontId="0" fillId="2" borderId="14" xfId="0" applyNumberFormat="1" applyFill="1" applyBorder="1" applyAlignment="1">
      <alignment vertical="center" wrapText="1"/>
    </xf>
    <xf numFmtId="177" fontId="0" fillId="2" borderId="15" xfId="0" applyNumberFormat="1" applyFill="1" applyBorder="1" applyAlignment="1">
      <alignment vertical="center" wrapText="1"/>
    </xf>
    <xf numFmtId="176" fontId="1" fillId="2" borderId="16" xfId="0" applyNumberFormat="1" applyFont="1" applyFill="1" applyBorder="1" applyAlignment="1">
      <alignment vertical="center" wrapText="1"/>
    </xf>
    <xf numFmtId="176" fontId="0" fillId="2" borderId="4" xfId="0" applyNumberFormat="1" applyFill="1" applyBorder="1" applyAlignment="1">
      <alignment vertical="center" wrapText="1"/>
    </xf>
    <xf numFmtId="178" fontId="8" fillId="2" borderId="2" xfId="0" applyNumberFormat="1" applyFont="1" applyFill="1" applyBorder="1" applyAlignment="1">
      <alignment vertical="center" wrapText="1"/>
    </xf>
    <xf numFmtId="177" fontId="8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vertical="center" wrapText="1"/>
    </xf>
    <xf numFmtId="58" fontId="9" fillId="2" borderId="17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7" fontId="9" fillId="2" borderId="0" xfId="0" applyNumberFormat="1" applyFont="1" applyFill="1" applyAlignment="1">
      <alignment vertical="center" wrapText="1"/>
    </xf>
    <xf numFmtId="176" fontId="9" fillId="2" borderId="4" xfId="0" applyNumberFormat="1" applyFont="1" applyFill="1" applyBorder="1" applyAlignment="1">
      <alignment vertical="center" wrapText="1"/>
    </xf>
    <xf numFmtId="58" fontId="8" fillId="2" borderId="7" xfId="0" applyNumberFormat="1" applyFont="1" applyFill="1" applyBorder="1" applyAlignment="1" applyProtection="1">
      <alignment vertical="center" wrapText="1"/>
      <protection locked="0"/>
    </xf>
    <xf numFmtId="176" fontId="9" fillId="2" borderId="9" xfId="0" applyNumberFormat="1" applyFont="1" applyFill="1" applyBorder="1" applyAlignment="1">
      <alignment vertical="center" wrapText="1"/>
    </xf>
    <xf numFmtId="177" fontId="9" fillId="2" borderId="10" xfId="0" applyNumberFormat="1" applyFont="1" applyFill="1" applyBorder="1" applyAlignment="1">
      <alignment vertical="center" wrapText="1"/>
    </xf>
    <xf numFmtId="176" fontId="9" fillId="2" borderId="11" xfId="0" applyNumberFormat="1" applyFont="1" applyFill="1" applyBorder="1" applyAlignment="1">
      <alignment vertical="center" wrapText="1"/>
    </xf>
    <xf numFmtId="58" fontId="8" fillId="2" borderId="12" xfId="0" applyNumberFormat="1" applyFont="1" applyFill="1" applyBorder="1" applyAlignment="1" applyProtection="1">
      <alignment vertical="center" wrapText="1"/>
      <protection locked="0"/>
    </xf>
    <xf numFmtId="58" fontId="3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 applyAlignment="1">
      <alignment vertical="center" wrapText="1"/>
    </xf>
    <xf numFmtId="177" fontId="8" fillId="2" borderId="15" xfId="0" applyNumberFormat="1" applyFont="1" applyFill="1" applyBorder="1" applyAlignment="1">
      <alignment vertical="center" wrapText="1"/>
    </xf>
    <xf numFmtId="176" fontId="3" fillId="2" borderId="16" xfId="0" applyNumberFormat="1" applyFont="1" applyFill="1" applyBorder="1" applyAlignment="1">
      <alignment vertical="center" wrapText="1"/>
    </xf>
    <xf numFmtId="178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58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58" fontId="10" fillId="3" borderId="8" xfId="0" applyNumberFormat="1" applyFont="1" applyFill="1" applyBorder="1" applyProtection="1">
      <alignment vertical="center"/>
      <protection locked="0"/>
    </xf>
    <xf numFmtId="58" fontId="11" fillId="2" borderId="17" xfId="0" applyNumberFormat="1" applyFont="1" applyFill="1" applyBorder="1" applyAlignment="1">
      <alignment horizontal="center" vertical="center" wrapText="1"/>
    </xf>
    <xf numFmtId="176" fontId="12" fillId="2" borderId="18" xfId="0" applyNumberFormat="1" applyFont="1" applyFill="1" applyBorder="1" applyAlignment="1">
      <alignment vertical="center" wrapText="1"/>
    </xf>
    <xf numFmtId="176" fontId="8" fillId="2" borderId="19" xfId="0" applyNumberFormat="1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vertical="center" wrapText="1"/>
    </xf>
    <xf numFmtId="176" fontId="13" fillId="2" borderId="21" xfId="0" applyNumberFormat="1" applyFont="1" applyFill="1" applyBorder="1" applyAlignment="1">
      <alignment vertical="center" wrapText="1"/>
    </xf>
    <xf numFmtId="176" fontId="10" fillId="3" borderId="22" xfId="0" applyNumberFormat="1" applyFont="1" applyFill="1" applyBorder="1" applyAlignment="1" applyProtection="1">
      <alignment vertical="center" wrapText="1"/>
      <protection locked="0"/>
    </xf>
    <xf numFmtId="58" fontId="10" fillId="3" borderId="23" xfId="0" applyNumberFormat="1" applyFont="1" applyFill="1" applyBorder="1" applyProtection="1">
      <alignment vertical="center"/>
      <protection locked="0"/>
    </xf>
    <xf numFmtId="58" fontId="10" fillId="3" borderId="24" xfId="0" applyNumberFormat="1" applyFont="1" applyFill="1" applyBorder="1" applyProtection="1">
      <alignment vertical="center"/>
      <protection locked="0"/>
    </xf>
    <xf numFmtId="58" fontId="10" fillId="3" borderId="25" xfId="0" applyNumberFormat="1" applyFont="1" applyFill="1" applyBorder="1" applyProtection="1">
      <alignment vertical="center"/>
      <protection locked="0"/>
    </xf>
    <xf numFmtId="58" fontId="11" fillId="3" borderId="25" xfId="0" applyNumberFormat="1" applyFont="1" applyFill="1" applyBorder="1" applyProtection="1">
      <alignment vertical="center"/>
      <protection locked="0"/>
    </xf>
    <xf numFmtId="58" fontId="10" fillId="3" borderId="26" xfId="0" applyNumberFormat="1" applyFont="1" applyFill="1" applyBorder="1" applyProtection="1">
      <alignment vertical="center"/>
      <protection locked="0"/>
    </xf>
    <xf numFmtId="176" fontId="9" fillId="3" borderId="22" xfId="0" applyNumberFormat="1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176" fontId="0" fillId="0" borderId="29" xfId="0" applyNumberFormat="1" applyBorder="1" applyAlignment="1">
      <alignment vertical="center" wrapText="1"/>
    </xf>
    <xf numFmtId="58" fontId="9" fillId="3" borderId="25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266700</xdr:rowOff>
    </xdr:from>
    <xdr:to>
      <xdr:col>10</xdr:col>
      <xdr:colOff>361950</xdr:colOff>
      <xdr:row>0</xdr:row>
      <xdr:rowOff>752475</xdr:rowOff>
    </xdr:to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972800" y="266700"/>
          <a:ext cx="2219325" cy="485775"/>
        </a:xfrm>
        <a:prstGeom prst="borderCallout2">
          <a:avLst>
            <a:gd name="adj1" fmla="val 27198"/>
            <a:gd name="adj2" fmla="val -510"/>
            <a:gd name="adj3" fmla="val 33740"/>
            <a:gd name="adj4" fmla="val -226151"/>
            <a:gd name="adj5" fmla="val 132166"/>
            <a:gd name="adj6" fmla="val -225327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毎月の返済額（元金）を入力</a:t>
          </a:r>
        </a:p>
      </xdr:txBody>
    </xdr:sp>
    <xdr:clientData/>
  </xdr:twoCellAnchor>
  <xdr:twoCellAnchor>
    <xdr:from>
      <xdr:col>6</xdr:col>
      <xdr:colOff>342900</xdr:colOff>
      <xdr:row>5</xdr:row>
      <xdr:rowOff>152400</xdr:rowOff>
    </xdr:from>
    <xdr:to>
      <xdr:col>10</xdr:col>
      <xdr:colOff>390525</xdr:colOff>
      <xdr:row>6</xdr:row>
      <xdr:rowOff>66675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458450" y="2571750"/>
          <a:ext cx="2762250" cy="314325"/>
        </a:xfrm>
        <a:prstGeom prst="borderCallout1">
          <a:avLst>
            <a:gd name="adj1" fmla="val 42992"/>
            <a:gd name="adj2" fmla="val -118"/>
            <a:gd name="adj3" fmla="val 51895"/>
            <a:gd name="adj4" fmla="val -257901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令和</a:t>
          </a:r>
          <a:r>
            <a:rPr kumimoji="1" lang="en-US" altLang="ja-JP" sz="1100" b="1">
              <a:solidFill>
                <a:schemeClr val="tx1"/>
              </a:solidFill>
            </a:rPr>
            <a:t>7</a:t>
          </a:r>
          <a:r>
            <a:rPr kumimoji="1" lang="ja-JP" altLang="en-US" sz="1100" b="1">
              <a:solidFill>
                <a:schemeClr val="tx1"/>
              </a:solidFill>
            </a:rPr>
            <a:t>年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月の返済後融資残高を入力</a:t>
          </a:r>
        </a:p>
      </xdr:txBody>
    </xdr:sp>
    <xdr:clientData/>
  </xdr:twoCellAnchor>
  <xdr:twoCellAnchor>
    <xdr:from>
      <xdr:col>6</xdr:col>
      <xdr:colOff>402430</xdr:colOff>
      <xdr:row>8</xdr:row>
      <xdr:rowOff>352426</xdr:rowOff>
    </xdr:from>
    <xdr:to>
      <xdr:col>10</xdr:col>
      <xdr:colOff>459580</xdr:colOff>
      <xdr:row>10</xdr:row>
      <xdr:rowOff>247651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534649" y="3995739"/>
          <a:ext cx="2783681" cy="704850"/>
        </a:xfrm>
        <a:prstGeom prst="borderCallout1">
          <a:avLst>
            <a:gd name="adj1" fmla="val 42992"/>
            <a:gd name="adj2" fmla="val -118"/>
            <a:gd name="adj3" fmla="val 46194"/>
            <a:gd name="adj4" fmla="val -311952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返済年月日の末尾の欄には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利子補給対象期間最終日を入力</a:t>
          </a:r>
        </a:p>
      </xdr:txBody>
    </xdr:sp>
    <xdr:clientData/>
  </xdr:twoCellAnchor>
  <xdr:twoCellAnchor>
    <xdr:from>
      <xdr:col>6</xdr:col>
      <xdr:colOff>330994</xdr:colOff>
      <xdr:row>11</xdr:row>
      <xdr:rowOff>154782</xdr:rowOff>
    </xdr:from>
    <xdr:to>
      <xdr:col>10</xdr:col>
      <xdr:colOff>502444</xdr:colOff>
      <xdr:row>15</xdr:row>
      <xdr:rowOff>78582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463213" y="5012532"/>
          <a:ext cx="2897981" cy="1543050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chemeClr val="tx1"/>
              </a:solidFill>
            </a:rPr>
            <a:t>お借入れ明細表や返済予定表など、お借入れ状況の分かる資料を参照してご入力願います。</a:t>
          </a:r>
        </a:p>
      </xdr:txBody>
    </xdr:sp>
    <xdr:clientData/>
  </xdr:twoCellAnchor>
  <xdr:twoCellAnchor>
    <xdr:from>
      <xdr:col>6</xdr:col>
      <xdr:colOff>352425</xdr:colOff>
      <xdr:row>1</xdr:row>
      <xdr:rowOff>19050</xdr:rowOff>
    </xdr:from>
    <xdr:to>
      <xdr:col>10</xdr:col>
      <xdr:colOff>371475</xdr:colOff>
      <xdr:row>3</xdr:row>
      <xdr:rowOff>133350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67975" y="866775"/>
          <a:ext cx="2733675" cy="800100"/>
        </a:xfrm>
        <a:prstGeom prst="borderCallout1">
          <a:avLst>
            <a:gd name="adj1" fmla="val 20770"/>
            <a:gd name="adj2" fmla="val -118"/>
            <a:gd name="adj3" fmla="val 21693"/>
            <a:gd name="adj4" fmla="val -18334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当初のお借入れ日を入力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“西暦</a:t>
          </a:r>
          <a:r>
            <a:rPr kumimoji="1" lang="en-US" altLang="ja-JP" sz="1100" b="1">
              <a:solidFill>
                <a:schemeClr val="tx1"/>
              </a:solidFill>
            </a:rPr>
            <a:t>/</a:t>
          </a:r>
          <a:r>
            <a:rPr kumimoji="1" lang="ja-JP" altLang="en-US" sz="1100" b="1">
              <a:solidFill>
                <a:schemeClr val="tx1"/>
              </a:solidFill>
            </a:rPr>
            <a:t>月</a:t>
          </a:r>
          <a:r>
            <a:rPr kumimoji="1" lang="en-US" altLang="ja-JP" sz="1100" b="1">
              <a:solidFill>
                <a:schemeClr val="tx1"/>
              </a:solidFill>
            </a:rPr>
            <a:t>/</a:t>
          </a:r>
          <a:r>
            <a:rPr kumimoji="1" lang="ja-JP" altLang="en-US" sz="1100" b="1">
              <a:solidFill>
                <a:schemeClr val="tx1"/>
              </a:solidFill>
            </a:rPr>
            <a:t>日”を入力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（例：</a:t>
          </a:r>
          <a:r>
            <a:rPr kumimoji="1" lang="en-US" altLang="ja-JP" sz="1100" b="1">
              <a:solidFill>
                <a:schemeClr val="tx1"/>
              </a:solidFill>
            </a:rPr>
            <a:t>2022/8/15</a:t>
          </a:r>
          <a:r>
            <a:rPr kumimoji="1" lang="ja-JP" altLang="en-US" sz="1100" b="1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6</xdr:col>
      <xdr:colOff>257175</xdr:colOff>
      <xdr:row>17</xdr:row>
      <xdr:rowOff>259557</xdr:rowOff>
    </xdr:from>
    <xdr:to>
      <xdr:col>10</xdr:col>
      <xdr:colOff>428626</xdr:colOff>
      <xdr:row>19</xdr:row>
      <xdr:rowOff>11906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389394" y="7546182"/>
          <a:ext cx="2897982" cy="561974"/>
        </a:xfrm>
        <a:prstGeom prst="borderCallout1">
          <a:avLst>
            <a:gd name="adj1" fmla="val 36932"/>
            <a:gd name="adj2" fmla="val -96"/>
            <a:gd name="adj3" fmla="val 36744"/>
            <a:gd name="adj4" fmla="val -58095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交付申請書にはこちらの金額を記載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（百円未満を切り捨てた数）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333375</xdr:colOff>
      <xdr:row>4</xdr:row>
      <xdr:rowOff>152402</xdr:rowOff>
    </xdr:from>
    <xdr:to>
      <xdr:col>10</xdr:col>
      <xdr:colOff>381000</xdr:colOff>
      <xdr:row>5</xdr:row>
      <xdr:rowOff>38101</xdr:rowOff>
    </xdr:to>
    <xdr:sp macro="" textlink="">
      <xdr:nvSpPr>
        <xdr:cNvPr id="18" name="線吹き出し 2 (枠付き)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0448925" y="2028827"/>
          <a:ext cx="2762250" cy="428624"/>
        </a:xfrm>
        <a:prstGeom prst="borderCallout2">
          <a:avLst>
            <a:gd name="adj1" fmla="val 52198"/>
            <a:gd name="adj2" fmla="val -510"/>
            <a:gd name="adj3" fmla="val 53370"/>
            <a:gd name="adj4" fmla="val -332322"/>
            <a:gd name="adj5" fmla="val 91769"/>
            <a:gd name="adj6" fmla="val -332271"/>
          </a:avLst>
        </a:prstGeom>
        <a:noFill/>
        <a:ln w="19050">
          <a:solidFill>
            <a:srgbClr val="0070C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令和</a:t>
          </a:r>
          <a:r>
            <a:rPr kumimoji="1" lang="en-US" altLang="ja-JP" sz="1100" b="1">
              <a:solidFill>
                <a:schemeClr val="tx1"/>
              </a:solidFill>
            </a:rPr>
            <a:t>7</a:t>
          </a:r>
          <a:r>
            <a:rPr kumimoji="1" lang="ja-JP" altLang="en-US" sz="1100" b="1">
              <a:solidFill>
                <a:schemeClr val="tx1"/>
              </a:solidFill>
            </a:rPr>
            <a:t>年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月の返済年月日を入力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rgbClr val="0070C0"/>
          </a:solidFill>
          <a:tailEnd type="triangle" w="lg" len="lg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8.75" x14ac:dyDescent="0.4"/>
  <cols>
    <col min="1" max="1" width="24.5" customWidth="1"/>
    <col min="2" max="2" width="19.625" style="2" customWidth="1"/>
    <col min="3" max="3" width="22" style="3" customWidth="1"/>
    <col min="4" max="4" width="22" style="2" customWidth="1"/>
    <col min="5" max="5" width="25.625" style="2" customWidth="1"/>
    <col min="6" max="6" width="19" style="2" customWidth="1"/>
    <col min="7" max="7" width="8.625" customWidth="1"/>
  </cols>
  <sheetData>
    <row r="1" spans="1:6" ht="19.5" thickBot="1" x14ac:dyDescent="0.45">
      <c r="D1" s="69"/>
    </row>
    <row r="2" spans="1:6" ht="19.5" thickBot="1" x14ac:dyDescent="0.45">
      <c r="A2" s="66" t="s">
        <v>18</v>
      </c>
      <c r="B2" s="67"/>
      <c r="C2" s="67"/>
      <c r="D2" s="68"/>
    </row>
    <row r="3" spans="1:6" x14ac:dyDescent="0.4">
      <c r="A3" s="65"/>
      <c r="B3" s="63"/>
      <c r="C3" s="64"/>
      <c r="D3" s="63"/>
    </row>
    <row r="4" spans="1:6" ht="66.75" customHeight="1" thickBot="1" x14ac:dyDescent="0.45">
      <c r="A4" s="61" t="s">
        <v>17</v>
      </c>
      <c r="B4" s="62"/>
      <c r="C4" s="62"/>
      <c r="D4" s="62"/>
      <c r="E4" s="62"/>
      <c r="F4" s="62"/>
    </row>
    <row r="5" spans="1:6" ht="27" customHeight="1" thickBot="1" x14ac:dyDescent="0.45">
      <c r="A5" s="4" t="s">
        <v>8</v>
      </c>
      <c r="B5" s="45"/>
      <c r="C5" s="5" t="s">
        <v>10</v>
      </c>
      <c r="D5" s="46"/>
      <c r="E5" s="5" t="s">
        <v>11</v>
      </c>
      <c r="F5" s="47"/>
    </row>
    <row r="6" spans="1:6" ht="27" customHeight="1" x14ac:dyDescent="0.4">
      <c r="A6" s="4"/>
      <c r="B6" s="28"/>
      <c r="C6" s="29"/>
      <c r="D6" s="30"/>
      <c r="E6" s="9" t="s">
        <v>7</v>
      </c>
      <c r="F6" s="31" t="str">
        <f>IF(F5=0,"",DATE(YEAR(F5)+3,MONTH(F5),DAY(F5)-1))</f>
        <v/>
      </c>
    </row>
    <row r="7" spans="1:6" ht="27" customHeight="1" x14ac:dyDescent="0.4">
      <c r="A7" s="32"/>
      <c r="B7" s="30"/>
      <c r="C7" s="29"/>
      <c r="D7" s="30"/>
      <c r="E7" s="30"/>
      <c r="F7" s="30"/>
    </row>
    <row r="8" spans="1:6" s="1" customFormat="1" ht="42.95" customHeight="1" thickBot="1" x14ac:dyDescent="0.45">
      <c r="A8" s="33" t="s">
        <v>4</v>
      </c>
      <c r="B8" s="12" t="s">
        <v>16</v>
      </c>
      <c r="C8" s="13" t="s">
        <v>5</v>
      </c>
      <c r="D8" s="14" t="s">
        <v>6</v>
      </c>
      <c r="E8" s="14" t="s">
        <v>13</v>
      </c>
      <c r="F8" s="15" t="s">
        <v>0</v>
      </c>
    </row>
    <row r="9" spans="1:6" ht="32.1" customHeight="1" thickBot="1" x14ac:dyDescent="0.45">
      <c r="A9" s="70"/>
      <c r="B9" s="60"/>
      <c r="C9" s="34" t="str">
        <f>IF(B5=0,"",B5)</f>
        <v/>
      </c>
      <c r="D9" s="35" t="str">
        <f>IFERROR(IF(IFERROR(IF(_xlfn.DAYS($F$6,A10)&gt;=0,_xlfn.DAYS(A10,A9),_xlfn.DAYS($F$6,A9)),"")&lt;=0,"",IFERROR(IF(_xlfn.DAYS($F$6,A10)&gt;=0,_xlfn.DAYS(A10,A9),_xlfn.DAYS($F$6,A9)),"")),"")</f>
        <v/>
      </c>
      <c r="E9" s="35" t="str">
        <f>IFERROR(ROUNDDOWN(B9*C9/100*D9/365,0),"")</f>
        <v/>
      </c>
      <c r="F9" s="36"/>
    </row>
    <row r="10" spans="1:6" ht="32.1" customHeight="1" x14ac:dyDescent="0.4">
      <c r="A10" s="70"/>
      <c r="B10" s="37" t="str">
        <f>IFERROR(IF(B9-$D$5&lt;=0,"",B9-$D$5),"")</f>
        <v/>
      </c>
      <c r="C10" s="38" t="str">
        <f>$C$9</f>
        <v/>
      </c>
      <c r="D10" s="39" t="str">
        <f t="shared" ref="D10:D19" si="0">IFERROR(IF(IFERROR(IF(_xlfn.DAYS($F$6,A11)&gt;=0,_xlfn.DAYS(A11,A10),_xlfn.DAYS($F$6,A10)),"")&lt;=0,"",IFERROR(IF(_xlfn.DAYS($F$6,A11)&gt;=0,_xlfn.DAYS(A11,A10),_xlfn.DAYS($F$6,A10)),"")),"")</f>
        <v/>
      </c>
      <c r="E10" s="39" t="str">
        <f t="shared" ref="E10:E20" si="1">IFERROR(ROUNDDOWN(B10*C10/100*D10/365,0),"")</f>
        <v/>
      </c>
      <c r="F10" s="40"/>
    </row>
    <row r="11" spans="1:6" ht="32.1" customHeight="1" x14ac:dyDescent="0.4">
      <c r="A11" s="70"/>
      <c r="B11" s="37" t="str">
        <f t="shared" ref="B11:B20" si="2">IFERROR(IF(B10-$D$5&lt;=0,"",B10-$D$5),"")</f>
        <v/>
      </c>
      <c r="C11" s="38" t="str">
        <f t="shared" ref="C11:C20" si="3">$C$9</f>
        <v/>
      </c>
      <c r="D11" s="39" t="str">
        <f t="shared" si="0"/>
        <v/>
      </c>
      <c r="E11" s="39" t="str">
        <f t="shared" si="1"/>
        <v/>
      </c>
      <c r="F11" s="40"/>
    </row>
    <row r="12" spans="1:6" ht="32.1" customHeight="1" x14ac:dyDescent="0.4">
      <c r="A12" s="70"/>
      <c r="B12" s="37" t="str">
        <f>IFERROR(IF(B11-$D$5&lt;=0,"",B11-$D$5),"")</f>
        <v/>
      </c>
      <c r="C12" s="38" t="str">
        <f t="shared" si="3"/>
        <v/>
      </c>
      <c r="D12" s="39" t="str">
        <f t="shared" si="0"/>
        <v/>
      </c>
      <c r="E12" s="39" t="str">
        <f t="shared" si="1"/>
        <v/>
      </c>
      <c r="F12" s="40"/>
    </row>
    <row r="13" spans="1:6" ht="32.1" customHeight="1" x14ac:dyDescent="0.4">
      <c r="A13" s="70"/>
      <c r="B13" s="37" t="str">
        <f t="shared" si="2"/>
        <v/>
      </c>
      <c r="C13" s="38" t="str">
        <f t="shared" si="3"/>
        <v/>
      </c>
      <c r="D13" s="39" t="str">
        <f t="shared" si="0"/>
        <v/>
      </c>
      <c r="E13" s="39" t="str">
        <f t="shared" si="1"/>
        <v/>
      </c>
      <c r="F13" s="40"/>
    </row>
    <row r="14" spans="1:6" ht="32.1" customHeight="1" x14ac:dyDescent="0.4">
      <c r="A14" s="70"/>
      <c r="B14" s="37" t="str">
        <f t="shared" si="2"/>
        <v/>
      </c>
      <c r="C14" s="38" t="str">
        <f t="shared" si="3"/>
        <v/>
      </c>
      <c r="D14" s="39" t="str">
        <f t="shared" si="0"/>
        <v/>
      </c>
      <c r="E14" s="39" t="str">
        <f t="shared" si="1"/>
        <v/>
      </c>
      <c r="F14" s="40"/>
    </row>
    <row r="15" spans="1:6" ht="32.1" customHeight="1" x14ac:dyDescent="0.4">
      <c r="A15" s="70"/>
      <c r="B15" s="37" t="str">
        <f t="shared" si="2"/>
        <v/>
      </c>
      <c r="C15" s="38" t="str">
        <f t="shared" si="3"/>
        <v/>
      </c>
      <c r="D15" s="39" t="str">
        <f t="shared" si="0"/>
        <v/>
      </c>
      <c r="E15" s="39" t="str">
        <f t="shared" si="1"/>
        <v/>
      </c>
      <c r="F15" s="40"/>
    </row>
    <row r="16" spans="1:6" ht="32.1" customHeight="1" x14ac:dyDescent="0.4">
      <c r="A16" s="70"/>
      <c r="B16" s="37" t="str">
        <f t="shared" si="2"/>
        <v/>
      </c>
      <c r="C16" s="38" t="str">
        <f t="shared" si="3"/>
        <v/>
      </c>
      <c r="D16" s="39" t="str">
        <f t="shared" si="0"/>
        <v/>
      </c>
      <c r="E16" s="39" t="str">
        <f t="shared" si="1"/>
        <v/>
      </c>
      <c r="F16" s="40"/>
    </row>
    <row r="17" spans="1:6" ht="32.1" customHeight="1" x14ac:dyDescent="0.4">
      <c r="A17" s="70"/>
      <c r="B17" s="37" t="str">
        <f t="shared" si="2"/>
        <v/>
      </c>
      <c r="C17" s="38" t="str">
        <f t="shared" si="3"/>
        <v/>
      </c>
      <c r="D17" s="39" t="str">
        <f t="shared" si="0"/>
        <v/>
      </c>
      <c r="E17" s="39" t="str">
        <f t="shared" si="1"/>
        <v/>
      </c>
      <c r="F17" s="40"/>
    </row>
    <row r="18" spans="1:6" ht="32.1" customHeight="1" x14ac:dyDescent="0.4">
      <c r="A18" s="70"/>
      <c r="B18" s="37" t="str">
        <f t="shared" si="2"/>
        <v/>
      </c>
      <c r="C18" s="38" t="str">
        <f t="shared" si="3"/>
        <v/>
      </c>
      <c r="D18" s="39" t="str">
        <f t="shared" si="0"/>
        <v/>
      </c>
      <c r="E18" s="39" t="str">
        <f t="shared" si="1"/>
        <v/>
      </c>
      <c r="F18" s="40"/>
    </row>
    <row r="19" spans="1:6" ht="32.1" customHeight="1" x14ac:dyDescent="0.4">
      <c r="A19" s="70"/>
      <c r="B19" s="37" t="str">
        <f t="shared" si="2"/>
        <v/>
      </c>
      <c r="C19" s="38" t="str">
        <f t="shared" si="3"/>
        <v/>
      </c>
      <c r="D19" s="39" t="str">
        <f t="shared" si="0"/>
        <v/>
      </c>
      <c r="E19" s="39" t="str">
        <f t="shared" si="1"/>
        <v/>
      </c>
      <c r="F19" s="40"/>
    </row>
    <row r="20" spans="1:6" ht="32.1" customHeight="1" x14ac:dyDescent="0.4">
      <c r="A20" s="70"/>
      <c r="B20" s="37" t="str">
        <f t="shared" si="2"/>
        <v/>
      </c>
      <c r="C20" s="38" t="str">
        <f t="shared" si="3"/>
        <v/>
      </c>
      <c r="D20" s="39" t="str">
        <f>IFERROR(IF(IFERROR(IF(_xlfn.DAYS($F$6,#REF!)&gt;=0,_xlfn.DAYS(#REF!,A20),_xlfn.DAYS($F$6,A20)),"")&lt;=0,"",IFERROR(IF(_xlfn.DAYS($F$6,#REF!)&gt;=0,_xlfn.DAYS(#REF!,A20),_xlfn.DAYS($F$6,A20)),"")),"")</f>
        <v/>
      </c>
      <c r="E20" s="39" t="str">
        <f t="shared" si="1"/>
        <v/>
      </c>
      <c r="F20" s="40"/>
    </row>
    <row r="21" spans="1:6" ht="32.1" customHeight="1" thickBot="1" x14ac:dyDescent="0.45">
      <c r="A21" s="41" t="s">
        <v>1</v>
      </c>
      <c r="B21" s="42"/>
      <c r="C21" s="43"/>
      <c r="D21" s="42"/>
      <c r="E21" s="51" t="str">
        <f>IF(SUMIF(A9:A20,"&lt;="&amp;F6,E9:E20)=0,"",SUMIF(A9:A20,"&lt;="&amp;F6,E9:E20))</f>
        <v/>
      </c>
      <c r="F21" s="44" t="s">
        <v>2</v>
      </c>
    </row>
    <row r="22" spans="1:6" ht="32.1" customHeight="1" thickTop="1" thickBot="1" x14ac:dyDescent="0.45">
      <c r="A22" s="41" t="s">
        <v>9</v>
      </c>
      <c r="B22" s="42"/>
      <c r="C22" s="43"/>
      <c r="D22" s="42"/>
      <c r="E22" s="53" t="str">
        <f>IFERROR(ROUNDDOWN(E21,-2),"")</f>
        <v/>
      </c>
      <c r="F22" s="52" t="s">
        <v>3</v>
      </c>
    </row>
    <row r="23" spans="1:6" ht="27.75" customHeight="1" thickTop="1" x14ac:dyDescent="0.4"/>
    <row r="24" spans="1:6" ht="27.75" customHeight="1" x14ac:dyDescent="0.4"/>
    <row r="25" spans="1:6" ht="27.75" customHeight="1" x14ac:dyDescent="0.4"/>
    <row r="26" spans="1:6" ht="27.75" customHeight="1" x14ac:dyDescent="0.4"/>
    <row r="27" spans="1:6" ht="27.75" customHeight="1" x14ac:dyDescent="0.4"/>
    <row r="28" spans="1:6" ht="27.75" customHeight="1" x14ac:dyDescent="0.4"/>
  </sheetData>
  <mergeCells count="2">
    <mergeCell ref="A4:F4"/>
    <mergeCell ref="A2:D2"/>
  </mergeCells>
  <phoneticPr fontId="2"/>
  <conditionalFormatting sqref="A9:F20">
    <cfRule type="expression" dxfId="1" priority="1">
      <formula>$A9&gt;$F$6</formula>
    </cfRule>
  </conditionalFormatting>
  <printOptions horizontalCentered="1"/>
  <pageMargins left="0.19685039370078741" right="0.51181102362204722" top="0.74803149606299213" bottom="0.74803149606299213" header="0.31496062992125984" footer="0.31496062992125984"/>
  <pageSetup paperSize="9" scale="73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5"/>
  <sheetViews>
    <sheetView showGridLines="0" zoomScale="80" zoomScaleNormal="80" zoomScaleSheetLayoutView="100" workbookViewId="0">
      <selection activeCell="G4" sqref="G4"/>
    </sheetView>
  </sheetViews>
  <sheetFormatPr defaultRowHeight="18.75" x14ac:dyDescent="0.4"/>
  <cols>
    <col min="1" max="1" width="24.5" customWidth="1"/>
    <col min="2" max="2" width="19.625" style="2" customWidth="1"/>
    <col min="3" max="3" width="22" style="3" customWidth="1"/>
    <col min="4" max="4" width="22" style="2" customWidth="1"/>
    <col min="5" max="5" width="25.625" style="2" customWidth="1"/>
    <col min="6" max="6" width="19" style="2" customWidth="1"/>
    <col min="7" max="7" width="8.625" customWidth="1"/>
  </cols>
  <sheetData>
    <row r="1" spans="1:6" ht="66.75" customHeight="1" thickBot="1" x14ac:dyDescent="0.45">
      <c r="A1" s="61" t="s">
        <v>15</v>
      </c>
      <c r="B1" s="62"/>
      <c r="C1" s="62"/>
      <c r="D1" s="62"/>
      <c r="E1" s="62"/>
      <c r="F1" s="62"/>
    </row>
    <row r="2" spans="1:6" ht="27" customHeight="1" thickBot="1" x14ac:dyDescent="0.45">
      <c r="A2" s="4" t="s">
        <v>8</v>
      </c>
      <c r="B2" s="45">
        <v>1.3</v>
      </c>
      <c r="C2" s="5" t="s">
        <v>10</v>
      </c>
      <c r="D2" s="46">
        <v>78000</v>
      </c>
      <c r="E2" s="5" t="s">
        <v>12</v>
      </c>
      <c r="F2" s="47">
        <v>44788</v>
      </c>
    </row>
    <row r="3" spans="1:6" ht="27" customHeight="1" x14ac:dyDescent="0.4">
      <c r="A3" s="4"/>
      <c r="B3" s="6"/>
      <c r="C3" s="7"/>
      <c r="D3" s="8"/>
      <c r="E3" s="9" t="s">
        <v>7</v>
      </c>
      <c r="F3" s="49">
        <f>IF(F2=0,"",DATE(YEAR(F2)+3,MONTH(F2),DAY(F2)-1))</f>
        <v>45883</v>
      </c>
    </row>
    <row r="4" spans="1:6" ht="27" customHeight="1" x14ac:dyDescent="0.4">
      <c r="A4" s="10"/>
      <c r="B4" s="8"/>
      <c r="C4" s="7"/>
      <c r="D4" s="8"/>
      <c r="E4" s="8"/>
      <c r="F4" s="8"/>
    </row>
    <row r="5" spans="1:6" s="1" customFormat="1" ht="42.95" customHeight="1" thickBot="1" x14ac:dyDescent="0.45">
      <c r="A5" s="11" t="s">
        <v>4</v>
      </c>
      <c r="B5" s="12" t="s">
        <v>16</v>
      </c>
      <c r="C5" s="13" t="s">
        <v>5</v>
      </c>
      <c r="D5" s="14" t="s">
        <v>6</v>
      </c>
      <c r="E5" s="14" t="s">
        <v>14</v>
      </c>
      <c r="F5" s="15" t="s">
        <v>0</v>
      </c>
    </row>
    <row r="6" spans="1:6" ht="32.1" customHeight="1" thickBot="1" x14ac:dyDescent="0.45">
      <c r="A6" s="56">
        <v>45772</v>
      </c>
      <c r="B6" s="54">
        <v>6720000</v>
      </c>
      <c r="C6" s="16">
        <f>IF(B2=0,"",B2)</f>
        <v>1.3</v>
      </c>
      <c r="D6" s="17">
        <f>IFERROR(IF(IFERROR(IF(_xlfn.DAYS($F$3,A7)&gt;=0,_xlfn.DAYS(A7,A6),_xlfn.DAYS($F$3,A6)),"")&lt;=0,"",IFERROR(IF(_xlfn.DAYS($F$3,A7)&gt;=0,_xlfn.DAYS(A7,A6),_xlfn.DAYS($F$3,A6)),"")),"")</f>
        <v>30</v>
      </c>
      <c r="E6" s="17">
        <f>IFERROR(ROUNDDOWN(B6*C6/100*D6/365,0),"")</f>
        <v>7180</v>
      </c>
      <c r="F6" s="18"/>
    </row>
    <row r="7" spans="1:6" ht="32.1" customHeight="1" x14ac:dyDescent="0.4">
      <c r="A7" s="57">
        <v>45802</v>
      </c>
      <c r="B7" s="19">
        <f>IFERROR(IF(B6-$D$2&lt;=0,"",B6-$D$2),"")</f>
        <v>6642000</v>
      </c>
      <c r="C7" s="20">
        <f>$C$6</f>
        <v>1.3</v>
      </c>
      <c r="D7" s="21">
        <f t="shared" ref="D7:D16" si="0">IFERROR(IF(IFERROR(IF(_xlfn.DAYS($F$3,A8)&gt;=0,_xlfn.DAYS(A8,A7),_xlfn.DAYS($F$3,A7)),"")&lt;=0,"",IFERROR(IF(_xlfn.DAYS($F$3,A8)&gt;=0,_xlfn.DAYS(A8,A7),_xlfn.DAYS($F$3,A7)),"")),"")</f>
        <v>31</v>
      </c>
      <c r="E7" s="21">
        <f t="shared" ref="E7:E17" si="1">IFERROR(ROUNDDOWN(B7*C7/100*D7/365,0),"")</f>
        <v>7333</v>
      </c>
      <c r="F7" s="22"/>
    </row>
    <row r="8" spans="1:6" ht="32.1" customHeight="1" x14ac:dyDescent="0.4">
      <c r="A8" s="57">
        <v>45833</v>
      </c>
      <c r="B8" s="19">
        <f t="shared" ref="B8:B17" si="2">IFERROR(IF(B7-$D$2&lt;=0,"",B7-$D$2),"")</f>
        <v>6564000</v>
      </c>
      <c r="C8" s="20">
        <f t="shared" ref="C8:C17" si="3">$C$6</f>
        <v>1.3</v>
      </c>
      <c r="D8" s="21">
        <f t="shared" si="0"/>
        <v>30</v>
      </c>
      <c r="E8" s="21">
        <f t="shared" si="1"/>
        <v>7013</v>
      </c>
      <c r="F8" s="22"/>
    </row>
    <row r="9" spans="1:6" ht="32.1" customHeight="1" x14ac:dyDescent="0.4">
      <c r="A9" s="57">
        <v>45863</v>
      </c>
      <c r="B9" s="19">
        <f>IFERROR(IF(B8-$D$2&lt;=0,"",B8-$D$2),"")</f>
        <v>6486000</v>
      </c>
      <c r="C9" s="20">
        <f t="shared" si="3"/>
        <v>1.3</v>
      </c>
      <c r="D9" s="21">
        <f t="shared" si="0"/>
        <v>20</v>
      </c>
      <c r="E9" s="21">
        <f t="shared" si="1"/>
        <v>4620</v>
      </c>
      <c r="F9" s="22"/>
    </row>
    <row r="10" spans="1:6" ht="32.1" customHeight="1" x14ac:dyDescent="0.4">
      <c r="A10" s="58">
        <v>45883</v>
      </c>
      <c r="B10" s="19">
        <f t="shared" si="2"/>
        <v>6408000</v>
      </c>
      <c r="C10" s="20">
        <f t="shared" si="3"/>
        <v>1.3</v>
      </c>
      <c r="D10" s="21" t="str">
        <f t="shared" si="0"/>
        <v/>
      </c>
      <c r="E10" s="21" t="str">
        <f t="shared" si="1"/>
        <v/>
      </c>
      <c r="F10" s="22"/>
    </row>
    <row r="11" spans="1:6" ht="32.1" customHeight="1" x14ac:dyDescent="0.4">
      <c r="A11" s="57"/>
      <c r="B11" s="19">
        <f t="shared" si="2"/>
        <v>6330000</v>
      </c>
      <c r="C11" s="20">
        <f t="shared" si="3"/>
        <v>1.3</v>
      </c>
      <c r="D11" s="21" t="str">
        <f t="shared" si="0"/>
        <v/>
      </c>
      <c r="E11" s="21" t="str">
        <f t="shared" si="1"/>
        <v/>
      </c>
      <c r="F11" s="22"/>
    </row>
    <row r="12" spans="1:6" ht="32.1" customHeight="1" x14ac:dyDescent="0.4">
      <c r="A12" s="55"/>
      <c r="B12" s="19">
        <f t="shared" si="2"/>
        <v>6252000</v>
      </c>
      <c r="C12" s="20">
        <f t="shared" si="3"/>
        <v>1.3</v>
      </c>
      <c r="D12" s="21" t="str">
        <f t="shared" si="0"/>
        <v/>
      </c>
      <c r="E12" s="21" t="str">
        <f t="shared" si="1"/>
        <v/>
      </c>
      <c r="F12" s="22"/>
    </row>
    <row r="13" spans="1:6" ht="32.1" customHeight="1" x14ac:dyDescent="0.4">
      <c r="A13" s="48"/>
      <c r="B13" s="19">
        <f t="shared" si="2"/>
        <v>6174000</v>
      </c>
      <c r="C13" s="20">
        <f t="shared" si="3"/>
        <v>1.3</v>
      </c>
      <c r="D13" s="21" t="str">
        <f t="shared" si="0"/>
        <v/>
      </c>
      <c r="E13" s="21" t="str">
        <f t="shared" si="1"/>
        <v/>
      </c>
      <c r="F13" s="22"/>
    </row>
    <row r="14" spans="1:6" ht="32.1" customHeight="1" x14ac:dyDescent="0.4">
      <c r="A14" s="48"/>
      <c r="B14" s="19">
        <f t="shared" si="2"/>
        <v>6096000</v>
      </c>
      <c r="C14" s="20">
        <f t="shared" si="3"/>
        <v>1.3</v>
      </c>
      <c r="D14" s="21" t="str">
        <f t="shared" si="0"/>
        <v/>
      </c>
      <c r="E14" s="21" t="str">
        <f t="shared" si="1"/>
        <v/>
      </c>
      <c r="F14" s="22"/>
    </row>
    <row r="15" spans="1:6" ht="32.1" customHeight="1" x14ac:dyDescent="0.4">
      <c r="A15" s="48"/>
      <c r="B15" s="19">
        <f t="shared" si="2"/>
        <v>6018000</v>
      </c>
      <c r="C15" s="20">
        <f t="shared" si="3"/>
        <v>1.3</v>
      </c>
      <c r="D15" s="21" t="str">
        <f t="shared" si="0"/>
        <v/>
      </c>
      <c r="E15" s="21" t="str">
        <f t="shared" si="1"/>
        <v/>
      </c>
      <c r="F15" s="22"/>
    </row>
    <row r="16" spans="1:6" ht="32.1" customHeight="1" x14ac:dyDescent="0.4">
      <c r="A16" s="48"/>
      <c r="B16" s="19">
        <f t="shared" si="2"/>
        <v>5940000</v>
      </c>
      <c r="C16" s="20">
        <f t="shared" si="3"/>
        <v>1.3</v>
      </c>
      <c r="D16" s="21" t="str">
        <f t="shared" si="0"/>
        <v/>
      </c>
      <c r="E16" s="21" t="str">
        <f t="shared" si="1"/>
        <v/>
      </c>
      <c r="F16" s="22"/>
    </row>
    <row r="17" spans="1:6" ht="32.1" customHeight="1" x14ac:dyDescent="0.4">
      <c r="A17" s="59"/>
      <c r="B17" s="19">
        <f t="shared" si="2"/>
        <v>5862000</v>
      </c>
      <c r="C17" s="20">
        <f t="shared" si="3"/>
        <v>1.3</v>
      </c>
      <c r="D17" s="21" t="str">
        <f>IFERROR(IF(IFERROR(IF(_xlfn.DAYS($F$3,#REF!)&gt;=0,_xlfn.DAYS(#REF!,A17),_xlfn.DAYS($F$3,A17)),"")&lt;=0,"",IFERROR(IF(_xlfn.DAYS($F$3,#REF!)&gt;=0,_xlfn.DAYS(#REF!,A17),_xlfn.DAYS($F$3,A17)),"")),"")</f>
        <v/>
      </c>
      <c r="E17" s="21" t="str">
        <f t="shared" si="1"/>
        <v/>
      </c>
      <c r="F17" s="22"/>
    </row>
    <row r="18" spans="1:6" ht="32.1" customHeight="1" thickBot="1" x14ac:dyDescent="0.45">
      <c r="A18" s="23" t="s">
        <v>1</v>
      </c>
      <c r="B18" s="24"/>
      <c r="C18" s="25"/>
      <c r="D18" s="24"/>
      <c r="E18" s="27">
        <f>IF(SUMIF(A6:A17,"&lt;="&amp;F3,E6:E17)=0,"",SUMIF(A6:A17,"&lt;="&amp;F3,E6:E17))</f>
        <v>26146</v>
      </c>
      <c r="F18" s="26" t="s">
        <v>2</v>
      </c>
    </row>
    <row r="19" spans="1:6" ht="32.1" customHeight="1" thickTop="1" thickBot="1" x14ac:dyDescent="0.45">
      <c r="A19" s="23" t="s">
        <v>9</v>
      </c>
      <c r="B19" s="24"/>
      <c r="C19" s="25"/>
      <c r="D19" s="24"/>
      <c r="E19" s="50">
        <f>IFERROR(ROUNDDOWN(E18,-2),"")</f>
        <v>26100</v>
      </c>
      <c r="F19" s="26" t="s">
        <v>3</v>
      </c>
    </row>
    <row r="20" spans="1:6" ht="27.75" customHeight="1" thickTop="1" x14ac:dyDescent="0.4"/>
    <row r="21" spans="1:6" ht="27.75" customHeight="1" x14ac:dyDescent="0.4"/>
    <row r="22" spans="1:6" ht="27.75" customHeight="1" x14ac:dyDescent="0.4"/>
    <row r="23" spans="1:6" ht="27.75" customHeight="1" x14ac:dyDescent="0.4"/>
    <row r="24" spans="1:6" ht="27.75" customHeight="1" x14ac:dyDescent="0.4"/>
    <row r="25" spans="1:6" ht="27.75" customHeight="1" x14ac:dyDescent="0.4"/>
  </sheetData>
  <mergeCells count="1">
    <mergeCell ref="A1:F1"/>
  </mergeCells>
  <phoneticPr fontId="2"/>
  <conditionalFormatting sqref="A6:F17">
    <cfRule type="expression" dxfId="0" priority="1">
      <formula>$A6&gt;$F$3</formula>
    </cfRule>
  </conditionalFormatting>
  <printOptions horizontalCentered="1"/>
  <pageMargins left="0.19685039370078741" right="0.5118110236220472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利子計算表</vt:lpstr>
      <vt:lpstr>入力例</vt:lpstr>
      <vt:lpstr>入力例!Print_Area</vt:lpstr>
      <vt:lpstr>利子計算表!Print_Area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CL4640</dc:creator>
  <cp:lastModifiedBy>CL5786</cp:lastModifiedBy>
  <cp:lastPrinted>2025-12-18T04:43:59Z</cp:lastPrinted>
  <dcterms:created xsi:type="dcterms:W3CDTF">2023-12-14T09:36:44Z</dcterms:created>
  <dcterms:modified xsi:type="dcterms:W3CDTF">2025-12-18T04:45:53Z</dcterms:modified>
</cp:coreProperties>
</file>